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620"/>
  </bookViews>
  <sheets>
    <sheet name="10" sheetId="10" r:id="rId1"/>
    <sheet name="11" sheetId="11" r:id="rId2"/>
    <sheet name="12" sheetId="12" r:id="rId3"/>
    <sheet name="13" sheetId="13" r:id="rId4"/>
    <sheet name="14" sheetId="14" r:id="rId5"/>
    <sheet name="15" sheetId="15" r:id="rId6"/>
    <sheet name="16" sheetId="16" r:id="rId7"/>
    <sheet name="17" sheetId="17" r:id="rId8"/>
    <sheet name="18" sheetId="18" r:id="rId9"/>
    <sheet name="19" sheetId="19" r:id="rId10"/>
    <sheet name="20 (ФЭМ) " sheetId="22" r:id="rId11"/>
    <sheet name="20 ИФ" sheetId="24" r:id="rId12"/>
    <sheet name="20 (источники финанс) " sheetId="23" state="hidden" r:id="rId13"/>
  </sheets>
  <definedNames>
    <definedName name="_xlnm._FilterDatabase" localSheetId="0" hidden="1">'10'!$A$16:$T$110</definedName>
    <definedName name="_xlnm._FilterDatabase" localSheetId="2" hidden="1">'12'!$A$15:$V$15</definedName>
    <definedName name="_xlnm._FilterDatabase" localSheetId="3" hidden="1">'13'!$A$18:$CB$18</definedName>
    <definedName name="_xlnm._FilterDatabase" localSheetId="4" hidden="1">'14'!$A$22:$AH$22</definedName>
    <definedName name="_xlnm._FilterDatabase" localSheetId="5" hidden="1">'15'!$A$22:$CD$22</definedName>
    <definedName name="_xlnm._FilterDatabase" localSheetId="7" hidden="1">'17'!$A$22:$BC$22</definedName>
    <definedName name="_xlnm._FilterDatabase" localSheetId="8" hidden="1">'18'!$A$24:$BK$24</definedName>
    <definedName name="_xlnm.Print_Area" localSheetId="12">'20 (источники финанс) '!$A$1:$K$103</definedName>
  </definedNames>
  <calcPr calcId="145621" iterateDelta="1E-4"/>
</workbook>
</file>

<file path=xl/calcChain.xml><?xml version="1.0" encoding="utf-8"?>
<calcChain xmlns="http://schemas.openxmlformats.org/spreadsheetml/2006/main">
  <c r="E343" i="22" l="1"/>
  <c r="E297" i="22"/>
  <c r="E293" i="22"/>
  <c r="E251" i="22"/>
  <c r="E200" i="22"/>
  <c r="D175" i="22"/>
  <c r="E75" i="22"/>
  <c r="E72" i="22"/>
  <c r="E68" i="22"/>
  <c r="E62" i="22"/>
  <c r="I29" i="11"/>
  <c r="G51" i="24" l="1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18" i="24"/>
  <c r="H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18" i="24"/>
  <c r="L48" i="10"/>
  <c r="J48" i="10"/>
  <c r="L36" i="10"/>
  <c r="E76" i="24"/>
  <c r="AK33" i="17"/>
  <c r="AQ33" i="17"/>
  <c r="AR33" i="17"/>
  <c r="AS33" i="17"/>
  <c r="AP33" i="17"/>
  <c r="AL42" i="17"/>
  <c r="AM42" i="17"/>
  <c r="AN42" i="17"/>
  <c r="AK42" i="17"/>
  <c r="AQ42" i="17"/>
  <c r="AR42" i="17"/>
  <c r="AS42" i="17"/>
  <c r="AP42" i="17"/>
  <c r="AF56" i="17"/>
  <c r="AG56" i="17"/>
  <c r="AH56" i="17"/>
  <c r="AI56" i="17"/>
  <c r="AJ56" i="17"/>
  <c r="AO56" i="17"/>
  <c r="AT56" i="17"/>
  <c r="AY56" i="17"/>
  <c r="AF57" i="17"/>
  <c r="AG57" i="17"/>
  <c r="AH57" i="17"/>
  <c r="AI57" i="17"/>
  <c r="AJ57" i="17"/>
  <c r="AO57" i="17"/>
  <c r="AT57" i="17"/>
  <c r="AY57" i="17"/>
  <c r="AF54" i="17"/>
  <c r="AG54" i="17"/>
  <c r="AH54" i="17"/>
  <c r="AI54" i="17"/>
  <c r="AJ54" i="17"/>
  <c r="AO54" i="17"/>
  <c r="AT54" i="17"/>
  <c r="AY54" i="17"/>
  <c r="AF55" i="17"/>
  <c r="AG55" i="17"/>
  <c r="AH55" i="17"/>
  <c r="AI55" i="17"/>
  <c r="AJ55" i="17"/>
  <c r="AE55" i="17" s="1"/>
  <c r="AO55" i="17"/>
  <c r="AT55" i="17"/>
  <c r="AY55" i="17"/>
  <c r="AF41" i="17"/>
  <c r="AG41" i="17"/>
  <c r="AH41" i="17"/>
  <c r="AI41" i="17"/>
  <c r="AJ41" i="17"/>
  <c r="AO41" i="17"/>
  <c r="AT41" i="17"/>
  <c r="AY41" i="17"/>
  <c r="S23" i="17"/>
  <c r="O23" i="17"/>
  <c r="N23" i="17"/>
  <c r="O24" i="17"/>
  <c r="S110" i="17"/>
  <c r="S109" i="17"/>
  <c r="N29" i="17"/>
  <c r="S29" i="17"/>
  <c r="K30" i="17"/>
  <c r="Q23" i="17"/>
  <c r="R23" i="17"/>
  <c r="P23" i="17"/>
  <c r="L23" i="17"/>
  <c r="M23" i="17"/>
  <c r="J40" i="17"/>
  <c r="J41" i="17"/>
  <c r="J33" i="17"/>
  <c r="Q33" i="17"/>
  <c r="R33" i="17"/>
  <c r="S33" i="17"/>
  <c r="P33" i="17"/>
  <c r="L33" i="17"/>
  <c r="M33" i="17"/>
  <c r="N33" i="17"/>
  <c r="K33" i="17"/>
  <c r="Q42" i="17"/>
  <c r="R42" i="17"/>
  <c r="S42" i="17"/>
  <c r="P42" i="17"/>
  <c r="L42" i="17"/>
  <c r="M42" i="17"/>
  <c r="N42" i="17"/>
  <c r="K42" i="17"/>
  <c r="F57" i="17"/>
  <c r="G57" i="17"/>
  <c r="H57" i="17"/>
  <c r="I57" i="17"/>
  <c r="J57" i="17"/>
  <c r="O57" i="17"/>
  <c r="T57" i="17"/>
  <c r="Y57" i="17"/>
  <c r="F54" i="17"/>
  <c r="I54" i="17"/>
  <c r="L54" i="17"/>
  <c r="G54" i="17" s="1"/>
  <c r="M54" i="17"/>
  <c r="H54" i="17" s="1"/>
  <c r="O54" i="17"/>
  <c r="T54" i="17"/>
  <c r="Y54" i="17"/>
  <c r="F55" i="17"/>
  <c r="I55" i="17"/>
  <c r="L55" i="17"/>
  <c r="J55" i="17" s="1"/>
  <c r="M55" i="17"/>
  <c r="H55" i="17" s="1"/>
  <c r="O55" i="17"/>
  <c r="T55" i="17"/>
  <c r="Y55" i="17"/>
  <c r="F56" i="17"/>
  <c r="I56" i="17"/>
  <c r="G56" i="17"/>
  <c r="H56" i="17"/>
  <c r="O56" i="17"/>
  <c r="T56" i="17"/>
  <c r="Y56" i="17"/>
  <c r="B54" i="17"/>
  <c r="B55" i="17"/>
  <c r="B56" i="17"/>
  <c r="B57" i="17"/>
  <c r="F41" i="17"/>
  <c r="I41" i="17"/>
  <c r="E41" i="17"/>
  <c r="G41" i="17"/>
  <c r="H41" i="17"/>
  <c r="O41" i="17"/>
  <c r="T41" i="17"/>
  <c r="Y41" i="17"/>
  <c r="B41" i="17"/>
  <c r="E46" i="16"/>
  <c r="F46" i="16"/>
  <c r="K46" i="16"/>
  <c r="E47" i="16"/>
  <c r="F47" i="16"/>
  <c r="K47" i="16"/>
  <c r="E48" i="16"/>
  <c r="F48" i="16"/>
  <c r="K48" i="16"/>
  <c r="E49" i="16"/>
  <c r="F49" i="16"/>
  <c r="K49" i="16"/>
  <c r="E43" i="16"/>
  <c r="F43" i="16"/>
  <c r="K43" i="16"/>
  <c r="E44" i="16"/>
  <c r="F44" i="16"/>
  <c r="K44" i="16"/>
  <c r="E45" i="16"/>
  <c r="F45" i="16"/>
  <c r="K45" i="16"/>
  <c r="B48" i="16"/>
  <c r="B49" i="16"/>
  <c r="B46" i="16"/>
  <c r="B47" i="16"/>
  <c r="B45" i="16"/>
  <c r="B44" i="16"/>
  <c r="B43" i="16"/>
  <c r="B36" i="16"/>
  <c r="B35" i="16"/>
  <c r="AP41" i="15"/>
  <c r="AQ41" i="15"/>
  <c r="AS41" i="15"/>
  <c r="AT41" i="15"/>
  <c r="AY41" i="15"/>
  <c r="AR41" i="15" s="1"/>
  <c r="CA41" i="15" s="1"/>
  <c r="BW41" i="15"/>
  <c r="BX41" i="15"/>
  <c r="BY41" i="15"/>
  <c r="BZ41" i="15"/>
  <c r="CB41" i="15"/>
  <c r="CC41" i="15"/>
  <c r="AN54" i="15"/>
  <c r="AO54" i="15"/>
  <c r="AP54" i="15"/>
  <c r="AQ54" i="15"/>
  <c r="AR54" i="15"/>
  <c r="AS54" i="15"/>
  <c r="AT54" i="15"/>
  <c r="AN55" i="15"/>
  <c r="AO55" i="15"/>
  <c r="AP55" i="15"/>
  <c r="AQ55" i="15"/>
  <c r="AR55" i="15"/>
  <c r="AS55" i="15"/>
  <c r="AT55" i="15"/>
  <c r="AN56" i="15"/>
  <c r="AO56" i="15"/>
  <c r="AP56" i="15"/>
  <c r="AQ56" i="15"/>
  <c r="AR56" i="15"/>
  <c r="AS56" i="15"/>
  <c r="AT56" i="15"/>
  <c r="AN57" i="15"/>
  <c r="AO57" i="15"/>
  <c r="AP57" i="15"/>
  <c r="AQ57" i="15"/>
  <c r="AR57" i="15"/>
  <c r="AS57" i="15"/>
  <c r="AT57" i="15"/>
  <c r="E56" i="15"/>
  <c r="F56" i="15"/>
  <c r="G56" i="15"/>
  <c r="H56" i="15"/>
  <c r="I56" i="15"/>
  <c r="J56" i="15"/>
  <c r="K56" i="15"/>
  <c r="E57" i="15"/>
  <c r="F57" i="15"/>
  <c r="G57" i="15"/>
  <c r="H57" i="15"/>
  <c r="I57" i="15"/>
  <c r="J57" i="15"/>
  <c r="K57" i="15"/>
  <c r="E54" i="15"/>
  <c r="F54" i="15"/>
  <c r="G54" i="15"/>
  <c r="H54" i="15"/>
  <c r="I54" i="15"/>
  <c r="J54" i="15"/>
  <c r="K54" i="15"/>
  <c r="E55" i="15"/>
  <c r="F55" i="15"/>
  <c r="G55" i="15"/>
  <c r="H55" i="15"/>
  <c r="I55" i="15"/>
  <c r="J55" i="15"/>
  <c r="K55" i="15"/>
  <c r="B55" i="15"/>
  <c r="B56" i="15"/>
  <c r="B57" i="15"/>
  <c r="B54" i="15"/>
  <c r="P41" i="15"/>
  <c r="B41" i="15"/>
  <c r="V33" i="14"/>
  <c r="U42" i="14"/>
  <c r="V42" i="14"/>
  <c r="W42" i="14"/>
  <c r="X42" i="14"/>
  <c r="T42" i="14"/>
  <c r="G57" i="14"/>
  <c r="J57" i="14"/>
  <c r="L57" i="14"/>
  <c r="M57" i="14"/>
  <c r="N57" i="14"/>
  <c r="AD57" i="14"/>
  <c r="AE57" i="14"/>
  <c r="K57" i="14" s="1"/>
  <c r="AF57" i="14"/>
  <c r="G54" i="14"/>
  <c r="K54" i="14"/>
  <c r="M54" i="14"/>
  <c r="N54" i="14"/>
  <c r="AD54" i="14"/>
  <c r="J54" i="14" s="1"/>
  <c r="AE54" i="14"/>
  <c r="AF54" i="14"/>
  <c r="L54" i="14" s="1"/>
  <c r="G55" i="14"/>
  <c r="J55" i="14"/>
  <c r="L55" i="14"/>
  <c r="M55" i="14"/>
  <c r="N55" i="14"/>
  <c r="AD55" i="14"/>
  <c r="AE55" i="14"/>
  <c r="K55" i="14" s="1"/>
  <c r="AF55" i="14"/>
  <c r="G56" i="14"/>
  <c r="K56" i="14"/>
  <c r="M56" i="14"/>
  <c r="N56" i="14"/>
  <c r="AD56" i="14"/>
  <c r="J56" i="14" s="1"/>
  <c r="AE56" i="14"/>
  <c r="AF56" i="14"/>
  <c r="L56" i="14" s="1"/>
  <c r="B55" i="14"/>
  <c r="B56" i="14"/>
  <c r="B57" i="14"/>
  <c r="B54" i="14"/>
  <c r="G41" i="14"/>
  <c r="J41" i="14"/>
  <c r="K41" i="14"/>
  <c r="M41" i="14"/>
  <c r="N41" i="14"/>
  <c r="Q41" i="14"/>
  <c r="L41" i="14" s="1"/>
  <c r="B41" i="14"/>
  <c r="BW50" i="13"/>
  <c r="BY50" i="13"/>
  <c r="BZ50" i="13" s="1"/>
  <c r="BW51" i="13"/>
  <c r="BY51" i="13"/>
  <c r="BZ51" i="13"/>
  <c r="BW52" i="13"/>
  <c r="BY52" i="13"/>
  <c r="BZ52" i="13" s="1"/>
  <c r="BW53" i="13"/>
  <c r="BY53" i="13"/>
  <c r="BZ53" i="13"/>
  <c r="AN52" i="13"/>
  <c r="AO52" i="13"/>
  <c r="AP52" i="13"/>
  <c r="AQ52" i="13"/>
  <c r="AR52" i="13"/>
  <c r="AS52" i="13"/>
  <c r="AT52" i="13"/>
  <c r="AN53" i="13"/>
  <c r="AO53" i="13"/>
  <c r="AP53" i="13"/>
  <c r="AQ53" i="13"/>
  <c r="AR53" i="13"/>
  <c r="AS53" i="13"/>
  <c r="AT53" i="13"/>
  <c r="AN50" i="13"/>
  <c r="AP50" i="13"/>
  <c r="AQ50" i="13"/>
  <c r="AR50" i="13"/>
  <c r="AS50" i="13"/>
  <c r="AT50" i="13"/>
  <c r="AO50" i="13"/>
  <c r="AN51" i="13"/>
  <c r="AP51" i="13"/>
  <c r="AQ51" i="13"/>
  <c r="AR51" i="13"/>
  <c r="AS51" i="13"/>
  <c r="AT51" i="13"/>
  <c r="AO51" i="13"/>
  <c r="E50" i="13"/>
  <c r="G50" i="13"/>
  <c r="H50" i="13"/>
  <c r="I50" i="13"/>
  <c r="J50" i="13"/>
  <c r="K50" i="13"/>
  <c r="AH50" i="13"/>
  <c r="F50" i="13" s="1"/>
  <c r="E51" i="13"/>
  <c r="G51" i="13"/>
  <c r="H51" i="13"/>
  <c r="I51" i="13"/>
  <c r="J51" i="13"/>
  <c r="K51" i="13"/>
  <c r="AH51" i="13"/>
  <c r="F51" i="13" s="1"/>
  <c r="E52" i="13"/>
  <c r="G52" i="13"/>
  <c r="H52" i="13"/>
  <c r="I52" i="13"/>
  <c r="J52" i="13"/>
  <c r="K52" i="13"/>
  <c r="AH52" i="13"/>
  <c r="F52" i="13" s="1"/>
  <c r="E53" i="13"/>
  <c r="G53" i="13"/>
  <c r="H53" i="13"/>
  <c r="I53" i="13"/>
  <c r="J53" i="13"/>
  <c r="K53" i="13"/>
  <c r="AH53" i="13"/>
  <c r="F53" i="13" s="1"/>
  <c r="B51" i="13"/>
  <c r="B52" i="13"/>
  <c r="B53" i="13"/>
  <c r="B50" i="13"/>
  <c r="B37" i="13"/>
  <c r="AE54" i="17" l="1"/>
  <c r="AE57" i="17"/>
  <c r="AE56" i="17"/>
  <c r="AE41" i="17"/>
  <c r="E57" i="17"/>
  <c r="E56" i="17"/>
  <c r="E54" i="17"/>
  <c r="J56" i="17"/>
  <c r="G55" i="17"/>
  <c r="E55" i="17" s="1"/>
  <c r="J54" i="17"/>
  <c r="Q35" i="12"/>
  <c r="O35" i="12"/>
  <c r="M35" i="12"/>
  <c r="M32" i="12" s="1"/>
  <c r="M31" i="12" s="1"/>
  <c r="M30" i="12" s="1"/>
  <c r="M29" i="12" s="1"/>
  <c r="M28" i="12" s="1"/>
  <c r="M27" i="12" s="1"/>
  <c r="K35" i="12"/>
  <c r="M47" i="12"/>
  <c r="H47" i="12"/>
  <c r="I47" i="12"/>
  <c r="S47" i="12" s="1"/>
  <c r="H48" i="12"/>
  <c r="I48" i="12"/>
  <c r="S48" i="12" s="1"/>
  <c r="H49" i="12"/>
  <c r="I49" i="12"/>
  <c r="S49" i="12" s="1"/>
  <c r="H50" i="12"/>
  <c r="I50" i="12"/>
  <c r="S50" i="12" s="1"/>
  <c r="B48" i="12"/>
  <c r="B49" i="12"/>
  <c r="B50" i="12"/>
  <c r="B47" i="12"/>
  <c r="P26" i="12"/>
  <c r="N26" i="12"/>
  <c r="L26" i="12"/>
  <c r="J26" i="12"/>
  <c r="K26" i="12"/>
  <c r="M26" i="12"/>
  <c r="O26" i="12"/>
  <c r="H34" i="12"/>
  <c r="I34" i="12"/>
  <c r="B34" i="12"/>
  <c r="T48" i="12" l="1"/>
  <c r="T49" i="12"/>
  <c r="T50" i="12"/>
  <c r="T47" i="12"/>
  <c r="S34" i="12"/>
  <c r="T34" i="12"/>
  <c r="AC48" i="11"/>
  <c r="AF48" i="11"/>
  <c r="AC49" i="11"/>
  <c r="AF49" i="11"/>
  <c r="AC50" i="11"/>
  <c r="AF50" i="11"/>
  <c r="AC51" i="11"/>
  <c r="AF51" i="11"/>
  <c r="X51" i="11"/>
  <c r="AA48" i="11"/>
  <c r="X48" i="11" s="1"/>
  <c r="AA49" i="11"/>
  <c r="X49" i="11" s="1"/>
  <c r="AA50" i="11"/>
  <c r="X50" i="11" s="1"/>
  <c r="V47" i="11"/>
  <c r="V48" i="11"/>
  <c r="S48" i="11" s="1"/>
  <c r="V49" i="11"/>
  <c r="S49" i="11" s="1"/>
  <c r="V50" i="11"/>
  <c r="S50" i="11" s="1"/>
  <c r="V51" i="11"/>
  <c r="S51" i="11" s="1"/>
  <c r="Q51" i="11"/>
  <c r="N51" i="11" s="1"/>
  <c r="D51" i="11"/>
  <c r="G51" i="11"/>
  <c r="D49" i="11"/>
  <c r="G49" i="11"/>
  <c r="D50" i="11"/>
  <c r="G50" i="11"/>
  <c r="D48" i="11"/>
  <c r="G48" i="11"/>
  <c r="AR38" i="11"/>
  <c r="AR30" i="11"/>
  <c r="AP31" i="11"/>
  <c r="AQ31" i="11"/>
  <c r="AR31" i="11"/>
  <c r="AP32" i="11"/>
  <c r="AQ32" i="11"/>
  <c r="AR32" i="11"/>
  <c r="AR33" i="11"/>
  <c r="AR34" i="11"/>
  <c r="AR35" i="11"/>
  <c r="AR36" i="11"/>
  <c r="AR37" i="11"/>
  <c r="AF37" i="11"/>
  <c r="AC37" i="11" s="1"/>
  <c r="AA37" i="11"/>
  <c r="X37" i="11" s="1"/>
  <c r="V37" i="11"/>
  <c r="S37" i="11" s="1"/>
  <c r="Q37" i="11"/>
  <c r="D37" i="11"/>
  <c r="M37" i="11"/>
  <c r="AP37" i="11" s="1"/>
  <c r="B37" i="11"/>
  <c r="J50" i="11"/>
  <c r="K50" i="11"/>
  <c r="M50" i="11"/>
  <c r="AP50" i="11" s="1"/>
  <c r="J51" i="11"/>
  <c r="K51" i="11"/>
  <c r="M51" i="11"/>
  <c r="AP51" i="11" s="1"/>
  <c r="J48" i="11"/>
  <c r="K48" i="11"/>
  <c r="M48" i="11"/>
  <c r="AP48" i="11" s="1"/>
  <c r="J49" i="11"/>
  <c r="K49" i="11"/>
  <c r="M49" i="11"/>
  <c r="AP49" i="11" s="1"/>
  <c r="Q48" i="11"/>
  <c r="Q49" i="11"/>
  <c r="L49" i="11" s="1"/>
  <c r="AN49" i="11" s="1"/>
  <c r="Q50" i="11"/>
  <c r="N50" i="11" s="1"/>
  <c r="B51" i="11"/>
  <c r="B49" i="11"/>
  <c r="B50" i="11"/>
  <c r="B48" i="11"/>
  <c r="AQ37" i="11" l="1"/>
  <c r="L48" i="11"/>
  <c r="AN48" i="11" s="1"/>
  <c r="N48" i="11"/>
  <c r="L37" i="11"/>
  <c r="N37" i="11"/>
  <c r="I49" i="11"/>
  <c r="AH49" i="11" s="1"/>
  <c r="N49" i="11"/>
  <c r="I48" i="11"/>
  <c r="AH48" i="11" s="1"/>
  <c r="L51" i="11"/>
  <c r="L50" i="11"/>
  <c r="J36" i="10"/>
  <c r="O27" i="10"/>
  <c r="M27" i="10"/>
  <c r="K27" i="10"/>
  <c r="I27" i="10"/>
  <c r="F46" i="10"/>
  <c r="H46" i="10"/>
  <c r="R46" i="10" s="1"/>
  <c r="F47" i="10"/>
  <c r="H47" i="10"/>
  <c r="R47" i="10" s="1"/>
  <c r="F48" i="10"/>
  <c r="H48" i="10"/>
  <c r="R48" i="10" s="1"/>
  <c r="F49" i="10"/>
  <c r="H49" i="10"/>
  <c r="R49" i="10" s="1"/>
  <c r="F35" i="10"/>
  <c r="G35" i="10"/>
  <c r="H35" i="10"/>
  <c r="L27" i="10"/>
  <c r="N27" i="10"/>
  <c r="P27" i="10"/>
  <c r="AN37" i="11" l="1"/>
  <c r="AO37" i="11"/>
  <c r="R35" i="10"/>
  <c r="Q35" i="10"/>
  <c r="Q48" i="10"/>
  <c r="I51" i="11"/>
  <c r="AH51" i="11" s="1"/>
  <c r="AN51" i="11"/>
  <c r="I50" i="11"/>
  <c r="AH50" i="11" s="1"/>
  <c r="AN50" i="11"/>
  <c r="I37" i="11"/>
  <c r="Q47" i="10"/>
  <c r="Q46" i="10"/>
  <c r="Q49" i="10"/>
  <c r="S35" i="10"/>
  <c r="E348" i="22"/>
  <c r="E347" i="22"/>
  <c r="AI37" i="11" l="1"/>
  <c r="AH37" i="11"/>
  <c r="E303" i="22"/>
  <c r="D303" i="22"/>
  <c r="D293" i="22"/>
  <c r="D286" i="22"/>
  <c r="D202" i="22"/>
  <c r="D76" i="22"/>
  <c r="D72" i="22"/>
  <c r="D70" i="22" s="1"/>
  <c r="D68" i="22"/>
  <c r="D64" i="22"/>
  <c r="L27" i="18" l="1"/>
  <c r="C112" i="17"/>
  <c r="C113" i="17"/>
  <c r="C111" i="17"/>
  <c r="M40" i="17"/>
  <c r="L40" i="17"/>
  <c r="O40" i="17"/>
  <c r="O33" i="17" s="1"/>
  <c r="L48" i="17"/>
  <c r="L50" i="17"/>
  <c r="M53" i="17"/>
  <c r="L53" i="17"/>
  <c r="AF40" i="17"/>
  <c r="AG40" i="17"/>
  <c r="AH40" i="17"/>
  <c r="L84" i="15"/>
  <c r="L75" i="15" s="1"/>
  <c r="L25" i="15" s="1"/>
  <c r="M84" i="15"/>
  <c r="M75" i="15" s="1"/>
  <c r="M25" i="15" s="1"/>
  <c r="N84" i="15"/>
  <c r="N75" i="15" s="1"/>
  <c r="N25" i="15" s="1"/>
  <c r="O84" i="15"/>
  <c r="O75" i="15" s="1"/>
  <c r="O25" i="15" s="1"/>
  <c r="P84" i="15"/>
  <c r="P75" i="15" s="1"/>
  <c r="P25" i="15" s="1"/>
  <c r="Q84" i="15"/>
  <c r="Q75" i="15" s="1"/>
  <c r="Q25" i="15" s="1"/>
  <c r="R84" i="15"/>
  <c r="R75" i="15" s="1"/>
  <c r="R25" i="15" s="1"/>
  <c r="S84" i="15"/>
  <c r="S75" i="15" s="1"/>
  <c r="S25" i="15" s="1"/>
  <c r="T84" i="15"/>
  <c r="T75" i="15" s="1"/>
  <c r="T25" i="15" s="1"/>
  <c r="U84" i="15"/>
  <c r="U75" i="15" s="1"/>
  <c r="U25" i="15" s="1"/>
  <c r="V84" i="15"/>
  <c r="V75" i="15" s="1"/>
  <c r="V25" i="15" s="1"/>
  <c r="W84" i="15"/>
  <c r="W75" i="15" s="1"/>
  <c r="W25" i="15" s="1"/>
  <c r="X84" i="15"/>
  <c r="X75" i="15" s="1"/>
  <c r="X25" i="15" s="1"/>
  <c r="Y84" i="15"/>
  <c r="Y75" i="15" s="1"/>
  <c r="Y25" i="15" s="1"/>
  <c r="Z84" i="15"/>
  <c r="Z75" i="15" s="1"/>
  <c r="Z25" i="15" s="1"/>
  <c r="AA84" i="15"/>
  <c r="AA75" i="15" s="1"/>
  <c r="AA25" i="15" s="1"/>
  <c r="AB84" i="15"/>
  <c r="AB75" i="15" s="1"/>
  <c r="AB25" i="15" s="1"/>
  <c r="AC84" i="15"/>
  <c r="AC75" i="15" s="1"/>
  <c r="AC25" i="15" s="1"/>
  <c r="AD84" i="15"/>
  <c r="AD75" i="15" s="1"/>
  <c r="AD25" i="15" s="1"/>
  <c r="AE84" i="15"/>
  <c r="AE75" i="15" s="1"/>
  <c r="AE25" i="15" s="1"/>
  <c r="AF84" i="15"/>
  <c r="AF75" i="15" s="1"/>
  <c r="AF25" i="15" s="1"/>
  <c r="AG84" i="15"/>
  <c r="AG75" i="15" s="1"/>
  <c r="AG25" i="15" s="1"/>
  <c r="AH84" i="15"/>
  <c r="AH75" i="15" s="1"/>
  <c r="AH25" i="15" s="1"/>
  <c r="AI84" i="15"/>
  <c r="AI75" i="15" s="1"/>
  <c r="AI25" i="15" s="1"/>
  <c r="AJ84" i="15"/>
  <c r="AJ75" i="15" s="1"/>
  <c r="AJ25" i="15" s="1"/>
  <c r="AK84" i="15"/>
  <c r="AK75" i="15" s="1"/>
  <c r="AK25" i="15" s="1"/>
  <c r="AL84" i="15"/>
  <c r="AL75" i="15" s="1"/>
  <c r="AL25" i="15" s="1"/>
  <c r="AM84" i="15"/>
  <c r="K77" i="15"/>
  <c r="L32" i="15"/>
  <c r="L31" i="15" s="1"/>
  <c r="L30" i="15" s="1"/>
  <c r="L24" i="15" s="1"/>
  <c r="M32" i="15"/>
  <c r="M31" i="15" s="1"/>
  <c r="M30" i="15" s="1"/>
  <c r="M24" i="15" s="1"/>
  <c r="N32" i="15"/>
  <c r="N31" i="15" s="1"/>
  <c r="N30" i="15" s="1"/>
  <c r="N24" i="15" s="1"/>
  <c r="O32" i="15"/>
  <c r="O31" i="15" s="1"/>
  <c r="O30" i="15" s="1"/>
  <c r="O24" i="15" s="1"/>
  <c r="Q32" i="15"/>
  <c r="Q31" i="15" s="1"/>
  <c r="Q30" i="15" s="1"/>
  <c r="Q24" i="15" s="1"/>
  <c r="R32" i="15"/>
  <c r="R31" i="15" s="1"/>
  <c r="R30" i="15" s="1"/>
  <c r="R24" i="15" s="1"/>
  <c r="S32" i="15"/>
  <c r="S31" i="15" s="1"/>
  <c r="S30" i="15" s="1"/>
  <c r="S24" i="15" s="1"/>
  <c r="T32" i="15"/>
  <c r="T31" i="15" s="1"/>
  <c r="T30" i="15" s="1"/>
  <c r="T24" i="15" s="1"/>
  <c r="U32" i="15"/>
  <c r="U31" i="15" s="1"/>
  <c r="U30" i="15" s="1"/>
  <c r="U24" i="15" s="1"/>
  <c r="V32" i="15"/>
  <c r="V31" i="15" s="1"/>
  <c r="V30" i="15" s="1"/>
  <c r="V24" i="15" s="1"/>
  <c r="W32" i="15"/>
  <c r="W31" i="15" s="1"/>
  <c r="W30" i="15" s="1"/>
  <c r="W24" i="15" s="1"/>
  <c r="X32" i="15"/>
  <c r="X31" i="15" s="1"/>
  <c r="X30" i="15" s="1"/>
  <c r="X24" i="15" s="1"/>
  <c r="Y32" i="15"/>
  <c r="Y31" i="15" s="1"/>
  <c r="Y30" i="15" s="1"/>
  <c r="Y24" i="15" s="1"/>
  <c r="Z32" i="15"/>
  <c r="Z31" i="15" s="1"/>
  <c r="Z30" i="15" s="1"/>
  <c r="Z24" i="15" s="1"/>
  <c r="AA32" i="15"/>
  <c r="AA31" i="15" s="1"/>
  <c r="AA30" i="15" s="1"/>
  <c r="AA24" i="15" s="1"/>
  <c r="P40" i="15"/>
  <c r="P33" i="15" s="1"/>
  <c r="P32" i="15" s="1"/>
  <c r="P31" i="15" s="1"/>
  <c r="P30" i="15" s="1"/>
  <c r="P24" i="15" s="1"/>
  <c r="P23" i="15" s="1"/>
  <c r="H84" i="14"/>
  <c r="H83" i="14" s="1"/>
  <c r="H25" i="14" s="1"/>
  <c r="I84" i="14"/>
  <c r="I83" i="14" s="1"/>
  <c r="Q40" i="14"/>
  <c r="AY40" i="15" s="1"/>
  <c r="AY33" i="15" s="1"/>
  <c r="AW29" i="13"/>
  <c r="AX29" i="13"/>
  <c r="AY29" i="13"/>
  <c r="AZ29" i="13"/>
  <c r="BA29" i="13"/>
  <c r="AV29" i="13"/>
  <c r="AB28" i="13"/>
  <c r="AB27" i="13" s="1"/>
  <c r="AB26" i="13" s="1"/>
  <c r="AB20" i="13" s="1"/>
  <c r="AB19" i="13" s="1"/>
  <c r="AC28" i="13"/>
  <c r="AC27" i="13" s="1"/>
  <c r="AC26" i="13" s="1"/>
  <c r="AC20" i="13" s="1"/>
  <c r="AC19" i="13" s="1"/>
  <c r="AE28" i="13"/>
  <c r="AE27" i="13" s="1"/>
  <c r="AE26" i="13" s="1"/>
  <c r="AE20" i="13" s="1"/>
  <c r="AE19" i="13" s="1"/>
  <c r="AF28" i="13"/>
  <c r="AF27" i="13" s="1"/>
  <c r="AF26" i="13" s="1"/>
  <c r="AF20" i="13" s="1"/>
  <c r="AF19" i="13" s="1"/>
  <c r="N29" i="13"/>
  <c r="N28" i="13" s="1"/>
  <c r="N27" i="13" s="1"/>
  <c r="N26" i="13" s="1"/>
  <c r="N20" i="13" s="1"/>
  <c r="N19" i="13" s="1"/>
  <c r="O29" i="13"/>
  <c r="O28" i="13" s="1"/>
  <c r="O27" i="13" s="1"/>
  <c r="O26" i="13" s="1"/>
  <c r="O20" i="13" s="1"/>
  <c r="O19" i="13" s="1"/>
  <c r="P29" i="13"/>
  <c r="P28" i="13" s="1"/>
  <c r="P27" i="13" s="1"/>
  <c r="P26" i="13" s="1"/>
  <c r="P20" i="13" s="1"/>
  <c r="P19" i="13" s="1"/>
  <c r="Q29" i="13"/>
  <c r="Q28" i="13" s="1"/>
  <c r="Q27" i="13" s="1"/>
  <c r="Q26" i="13" s="1"/>
  <c r="Q20" i="13" s="1"/>
  <c r="Q19" i="13" s="1"/>
  <c r="R29" i="13"/>
  <c r="R28" i="13" s="1"/>
  <c r="R27" i="13" s="1"/>
  <c r="R26" i="13" s="1"/>
  <c r="R20" i="13" s="1"/>
  <c r="R19" i="13" s="1"/>
  <c r="AH83" i="13"/>
  <c r="F83" i="13" s="1"/>
  <c r="T28" i="13"/>
  <c r="T27" i="13" s="1"/>
  <c r="T26" i="13" s="1"/>
  <c r="T20" i="13" s="1"/>
  <c r="AM79" i="13"/>
  <c r="K79" i="13" s="1"/>
  <c r="AI80" i="13"/>
  <c r="AI79" i="13" s="1"/>
  <c r="G79" i="13" s="1"/>
  <c r="E87" i="14" s="1"/>
  <c r="E84" i="14" s="1"/>
  <c r="E83" i="14" s="1"/>
  <c r="E25" i="14" s="1"/>
  <c r="AJ80" i="13"/>
  <c r="AJ79" i="13" s="1"/>
  <c r="AK80" i="13"/>
  <c r="AK79" i="13" s="1"/>
  <c r="AL80" i="13"/>
  <c r="AL79" i="13" s="1"/>
  <c r="AM80" i="13"/>
  <c r="AH76" i="13"/>
  <c r="C38" i="13"/>
  <c r="I30" i="13"/>
  <c r="I31" i="13"/>
  <c r="I32" i="13"/>
  <c r="Q26" i="12"/>
  <c r="Q77" i="12"/>
  <c r="P77" i="12"/>
  <c r="O77" i="12"/>
  <c r="N77" i="12"/>
  <c r="M77" i="12"/>
  <c r="L77" i="12"/>
  <c r="K77" i="12"/>
  <c r="C107" i="11"/>
  <c r="C105" i="11"/>
  <c r="D30" i="11"/>
  <c r="D31" i="11"/>
  <c r="D32" i="11"/>
  <c r="D33" i="11"/>
  <c r="D34" i="11"/>
  <c r="D35" i="11"/>
  <c r="D45" i="10"/>
  <c r="F45" i="10" s="1"/>
  <c r="E36" i="10"/>
  <c r="F42" i="10"/>
  <c r="F43" i="10"/>
  <c r="D36" i="10" l="1"/>
  <c r="J79" i="13"/>
  <c r="AL21" i="13"/>
  <c r="AL19" i="13" s="1"/>
  <c r="Q33" i="14"/>
  <c r="I79" i="13"/>
  <c r="G87" i="14" s="1"/>
  <c r="G84" i="14" s="1"/>
  <c r="G83" i="14" s="1"/>
  <c r="G25" i="14" s="1"/>
  <c r="AK21" i="13"/>
  <c r="H79" i="13"/>
  <c r="F87" i="14" s="1"/>
  <c r="F84" i="14" s="1"/>
  <c r="F83" i="14" s="1"/>
  <c r="F25" i="14" s="1"/>
  <c r="AJ21" i="13"/>
  <c r="Z23" i="15"/>
  <c r="R23" i="15"/>
  <c r="N23" i="15"/>
  <c r="AD29" i="13"/>
  <c r="V23" i="15"/>
  <c r="Y23" i="15"/>
  <c r="U23" i="15"/>
  <c r="Q23" i="15"/>
  <c r="M23" i="15"/>
  <c r="AM21" i="13"/>
  <c r="AI21" i="13"/>
  <c r="X23" i="15"/>
  <c r="T23" i="15"/>
  <c r="L23" i="15"/>
  <c r="AA23" i="15"/>
  <c r="W23" i="15"/>
  <c r="S23" i="15"/>
  <c r="O23" i="15"/>
  <c r="F44" i="10"/>
  <c r="F36" i="10" s="1"/>
  <c r="AD28" i="13" l="1"/>
  <c r="AD27" i="13" s="1"/>
  <c r="AD26" i="13" s="1"/>
  <c r="AD20" i="13" s="1"/>
  <c r="AD19" i="13" s="1"/>
  <c r="AB33" i="15"/>
  <c r="AB32" i="15" s="1"/>
  <c r="AB31" i="15" s="1"/>
  <c r="AB30" i="15" s="1"/>
  <c r="AB24" i="15" s="1"/>
  <c r="AB23" i="15" s="1"/>
  <c r="F69" i="10"/>
  <c r="E27" i="10"/>
  <c r="F34" i="10"/>
  <c r="J34" i="10"/>
  <c r="F71" i="10"/>
  <c r="O77" i="10"/>
  <c r="O106" i="10"/>
  <c r="M106" i="10"/>
  <c r="J106" i="10"/>
  <c r="H106" i="10" s="1"/>
  <c r="K106" i="10"/>
  <c r="H105" i="10"/>
  <c r="I106" i="10"/>
  <c r="O104" i="10"/>
  <c r="M104" i="10"/>
  <c r="K104" i="10"/>
  <c r="J104" i="10"/>
  <c r="I104" i="10"/>
  <c r="E106" i="10"/>
  <c r="E104" i="10"/>
  <c r="Q36" i="11" l="1"/>
  <c r="Q29" i="11" s="1"/>
  <c r="J27" i="10"/>
  <c r="E350" i="22"/>
  <c r="D350" i="22"/>
  <c r="F349" i="22"/>
  <c r="G349" i="22" s="1"/>
  <c r="F348" i="22"/>
  <c r="G348" i="22" s="1"/>
  <c r="F347" i="22"/>
  <c r="G347" i="22" s="1"/>
  <c r="E346" i="22"/>
  <c r="E345" i="22" s="1"/>
  <c r="D346" i="22"/>
  <c r="D345" i="22" s="1"/>
  <c r="F344" i="22"/>
  <c r="G344" i="22" s="1"/>
  <c r="F342" i="22"/>
  <c r="G342" i="22" s="1"/>
  <c r="D341" i="22"/>
  <c r="D340" i="22" s="1"/>
  <c r="E311" i="22"/>
  <c r="F304" i="22"/>
  <c r="F303" i="22"/>
  <c r="G303" i="22" s="1"/>
  <c r="F302" i="22"/>
  <c r="F301" i="22"/>
  <c r="F300" i="22"/>
  <c r="F299" i="22"/>
  <c r="F298" i="22"/>
  <c r="F297" i="22"/>
  <c r="G297" i="22" s="1"/>
  <c r="F296" i="22"/>
  <c r="F295" i="22"/>
  <c r="G295" i="22" s="1"/>
  <c r="F294" i="22"/>
  <c r="F293" i="22"/>
  <c r="G293" i="22" s="1"/>
  <c r="F289" i="22"/>
  <c r="E286" i="22"/>
  <c r="E283" i="22" s="1"/>
  <c r="D283" i="22"/>
  <c r="F270" i="22"/>
  <c r="F269" i="22"/>
  <c r="F265" i="22"/>
  <c r="G265" i="22" s="1"/>
  <c r="E254" i="22"/>
  <c r="D254" i="22"/>
  <c r="F251" i="22"/>
  <c r="G251" i="22" s="1"/>
  <c r="F249" i="22"/>
  <c r="E248" i="22"/>
  <c r="D248" i="22"/>
  <c r="D247" i="22"/>
  <c r="D246" i="22"/>
  <c r="F245" i="22"/>
  <c r="F241" i="22"/>
  <c r="F240" i="22"/>
  <c r="F236" i="22"/>
  <c r="E235" i="22"/>
  <c r="F235" i="22" s="1"/>
  <c r="F234" i="22"/>
  <c r="F233" i="22"/>
  <c r="F232" i="22"/>
  <c r="F229" i="22"/>
  <c r="F228" i="22"/>
  <c r="E224" i="22"/>
  <c r="F223" i="22"/>
  <c r="F212" i="22"/>
  <c r="G212" i="22" s="1"/>
  <c r="D211" i="22"/>
  <c r="D210" i="22"/>
  <c r="D243" i="22" s="1"/>
  <c r="D244" i="22" s="1"/>
  <c r="F203" i="22"/>
  <c r="D200" i="22"/>
  <c r="F199" i="22"/>
  <c r="G199" i="22" s="1"/>
  <c r="F198" i="22"/>
  <c r="G198" i="22" s="1"/>
  <c r="F195" i="22"/>
  <c r="G195" i="22" s="1"/>
  <c r="D192" i="22"/>
  <c r="F192" i="22" s="1"/>
  <c r="G192" i="22" s="1"/>
  <c r="D190" i="22"/>
  <c r="E187" i="22"/>
  <c r="D184" i="22"/>
  <c r="F175" i="22"/>
  <c r="G175" i="22" s="1"/>
  <c r="D173" i="22"/>
  <c r="F164" i="22"/>
  <c r="F163" i="22"/>
  <c r="F162" i="22"/>
  <c r="F161" i="22"/>
  <c r="F157" i="22"/>
  <c r="F156" i="22"/>
  <c r="E153" i="22"/>
  <c r="F138" i="22"/>
  <c r="F132" i="22"/>
  <c r="F130" i="22"/>
  <c r="G130" i="22" s="1"/>
  <c r="E124" i="22"/>
  <c r="D124" i="22"/>
  <c r="F108" i="22"/>
  <c r="F107" i="22"/>
  <c r="F106" i="22"/>
  <c r="F105" i="22"/>
  <c r="F104" i="22"/>
  <c r="E103" i="22"/>
  <c r="D103" i="22"/>
  <c r="D96" i="22" s="1"/>
  <c r="F102" i="22"/>
  <c r="F101" i="22"/>
  <c r="F100" i="22"/>
  <c r="F99" i="22"/>
  <c r="F98" i="22"/>
  <c r="E97" i="22"/>
  <c r="E95" i="22"/>
  <c r="D95" i="22"/>
  <c r="D123" i="22" s="1"/>
  <c r="E89" i="22"/>
  <c r="E117" i="22" s="1"/>
  <c r="E147" i="22" s="1"/>
  <c r="D89" i="22"/>
  <c r="D117" i="22" s="1"/>
  <c r="D147" i="22" s="1"/>
  <c r="D87" i="22"/>
  <c r="D115" i="22" s="1"/>
  <c r="D145" i="22" s="1"/>
  <c r="F80" i="22"/>
  <c r="F79" i="22"/>
  <c r="F78" i="22"/>
  <c r="G78" i="22" s="1"/>
  <c r="E77" i="22"/>
  <c r="D77" i="22"/>
  <c r="F76" i="22"/>
  <c r="G76" i="22" s="1"/>
  <c r="F74" i="22"/>
  <c r="G74" i="22" s="1"/>
  <c r="D73" i="22"/>
  <c r="F72" i="22"/>
  <c r="G72" i="22" s="1"/>
  <c r="F71" i="22"/>
  <c r="G71" i="22" s="1"/>
  <c r="F69" i="22"/>
  <c r="G69" i="22" s="1"/>
  <c r="F68" i="22"/>
  <c r="G68" i="22" s="1"/>
  <c r="F67" i="22"/>
  <c r="G67" i="22" s="1"/>
  <c r="F66" i="22"/>
  <c r="G66" i="22" s="1"/>
  <c r="F65" i="22"/>
  <c r="G65" i="22" s="1"/>
  <c r="F64" i="22"/>
  <c r="G64" i="22" s="1"/>
  <c r="F63" i="22"/>
  <c r="D62" i="22"/>
  <c r="F61" i="22"/>
  <c r="F60" i="22"/>
  <c r="G60" i="22" s="1"/>
  <c r="F59" i="22"/>
  <c r="F58" i="22"/>
  <c r="F57" i="22"/>
  <c r="G57" i="22" s="1"/>
  <c r="E56" i="22"/>
  <c r="E55" i="22" s="1"/>
  <c r="D56" i="22"/>
  <c r="D55" i="22" s="1"/>
  <c r="D53" i="22" s="1"/>
  <c r="F46" i="22"/>
  <c r="G46" i="22" s="1"/>
  <c r="F31" i="22"/>
  <c r="G31" i="22" s="1"/>
  <c r="F29" i="22"/>
  <c r="G29" i="22" s="1"/>
  <c r="E23" i="22"/>
  <c r="D23" i="22"/>
  <c r="D197" i="22" l="1"/>
  <c r="D196" i="22" s="1"/>
  <c r="F196" i="22" s="1"/>
  <c r="G196" i="22" s="1"/>
  <c r="F124" i="22"/>
  <c r="G124" i="22" s="1"/>
  <c r="F62" i="22"/>
  <c r="G62" i="22" s="1"/>
  <c r="D38" i="22"/>
  <c r="D81" i="22" s="1"/>
  <c r="D109" i="22" s="1"/>
  <c r="D160" i="22" s="1"/>
  <c r="D165" i="22" s="1"/>
  <c r="F55" i="22"/>
  <c r="G55" i="22" s="1"/>
  <c r="F56" i="22"/>
  <c r="G56" i="22" s="1"/>
  <c r="F350" i="22"/>
  <c r="G350" i="22" s="1"/>
  <c r="F77" i="22"/>
  <c r="G77" i="22" s="1"/>
  <c r="F254" i="22"/>
  <c r="G254" i="22" s="1"/>
  <c r="F286" i="22"/>
  <c r="F184" i="22"/>
  <c r="E73" i="22"/>
  <c r="F103" i="22"/>
  <c r="F283" i="22"/>
  <c r="G283" i="22" s="1"/>
  <c r="E70" i="22"/>
  <c r="F70" i="22" s="1"/>
  <c r="G70" i="22" s="1"/>
  <c r="F190" i="22"/>
  <c r="G190" i="22" s="1"/>
  <c r="D187" i="22"/>
  <c r="F187" i="22" s="1"/>
  <c r="G187" i="22" s="1"/>
  <c r="F343" i="22"/>
  <c r="G343" i="22" s="1"/>
  <c r="E341" i="22"/>
  <c r="F23" i="22"/>
  <c r="G23" i="22" s="1"/>
  <c r="F147" i="22"/>
  <c r="G147" i="22" s="1"/>
  <c r="D311" i="22"/>
  <c r="F173" i="22"/>
  <c r="G173" i="22" s="1"/>
  <c r="E96" i="22"/>
  <c r="F96" i="22" s="1"/>
  <c r="F194" i="22"/>
  <c r="G194" i="22" s="1"/>
  <c r="F200" i="22"/>
  <c r="G200" i="22" s="1"/>
  <c r="F202" i="22"/>
  <c r="G202" i="22" s="1"/>
  <c r="F248" i="22"/>
  <c r="F345" i="22"/>
  <c r="G345" i="22" s="1"/>
  <c r="F346" i="22"/>
  <c r="G346" i="22" s="1"/>
  <c r="D139" i="22"/>
  <c r="D153" i="22"/>
  <c r="F153" i="22" s="1"/>
  <c r="F123" i="22"/>
  <c r="E247" i="22"/>
  <c r="F247" i="22" s="1"/>
  <c r="F224" i="22"/>
  <c r="E222" i="22"/>
  <c r="F89" i="22"/>
  <c r="G89" i="22" s="1"/>
  <c r="F95" i="22"/>
  <c r="E167" i="22"/>
  <c r="F75" i="22"/>
  <c r="G75" i="22" s="1"/>
  <c r="F97" i="22"/>
  <c r="F117" i="22"/>
  <c r="G117" i="22" s="1"/>
  <c r="E185" i="22"/>
  <c r="E53" i="22"/>
  <c r="D167" i="22"/>
  <c r="D155" i="22" l="1"/>
  <c r="F197" i="22"/>
  <c r="G197" i="22" s="1"/>
  <c r="F73" i="22"/>
  <c r="G73" i="22" s="1"/>
  <c r="E38" i="22"/>
  <c r="D185" i="22"/>
  <c r="F341" i="22"/>
  <c r="G341" i="22" s="1"/>
  <c r="E340" i="22"/>
  <c r="F340" i="22" s="1"/>
  <c r="G340" i="22" s="1"/>
  <c r="D305" i="22"/>
  <c r="F53" i="22"/>
  <c r="G53" i="22" s="1"/>
  <c r="E305" i="22"/>
  <c r="E242" i="22"/>
  <c r="F167" i="22"/>
  <c r="G167" i="22" s="1"/>
  <c r="E246" i="22"/>
  <c r="F246" i="22" s="1"/>
  <c r="F222" i="22"/>
  <c r="F305" i="22" l="1"/>
  <c r="G305" i="22" s="1"/>
  <c r="D158" i="22"/>
  <c r="D154" i="22" s="1"/>
  <c r="F185" i="22"/>
  <c r="G185" i="22" s="1"/>
  <c r="D242" i="22"/>
  <c r="D250" i="22" s="1"/>
  <c r="D252" i="22" s="1"/>
  <c r="F38" i="22"/>
  <c r="G38" i="22" s="1"/>
  <c r="E44" i="22"/>
  <c r="E81" i="22"/>
  <c r="F242" i="22" l="1"/>
  <c r="G242" i="22" s="1"/>
  <c r="E87" i="22"/>
  <c r="F44" i="22"/>
  <c r="G44" i="22" s="1"/>
  <c r="E109" i="22"/>
  <c r="F81" i="22"/>
  <c r="G81" i="22" s="1"/>
  <c r="E160" i="22" l="1"/>
  <c r="F109" i="22"/>
  <c r="G109" i="22" s="1"/>
  <c r="F87" i="22"/>
  <c r="G87" i="22" s="1"/>
  <c r="E115" i="22"/>
  <c r="E145" i="22" l="1"/>
  <c r="F115" i="22"/>
  <c r="G115" i="22" s="1"/>
  <c r="F160" i="22"/>
  <c r="G160" i="22" s="1"/>
  <c r="E165" i="22"/>
  <c r="F165" i="22" s="1"/>
  <c r="F145" i="22" l="1"/>
  <c r="G145" i="22" s="1"/>
  <c r="E139" i="22"/>
  <c r="F139" i="22" l="1"/>
  <c r="G139" i="22" s="1"/>
  <c r="E155" i="22"/>
  <c r="F155" i="22" l="1"/>
  <c r="G155" i="22" s="1"/>
  <c r="E158" i="22"/>
  <c r="F158" i="22" s="1"/>
  <c r="E154" i="22" l="1"/>
  <c r="F154" i="22" s="1"/>
  <c r="G154" i="22" s="1"/>
  <c r="B42" i="18" l="1"/>
  <c r="BB42" i="17"/>
  <c r="BC42" i="17"/>
  <c r="AZ42" i="17"/>
  <c r="AX42" i="17"/>
  <c r="AU42" i="17"/>
  <c r="AW33" i="17"/>
  <c r="AW32" i="17" s="1"/>
  <c r="AX33" i="17"/>
  <c r="AX32" i="17" s="1"/>
  <c r="AK76" i="17"/>
  <c r="AL76" i="17"/>
  <c r="AM76" i="17"/>
  <c r="AN76" i="17"/>
  <c r="AQ76" i="17"/>
  <c r="AR76" i="17"/>
  <c r="AS76" i="17"/>
  <c r="AU76" i="17"/>
  <c r="AV76" i="17"/>
  <c r="AW76" i="17"/>
  <c r="AX76" i="17"/>
  <c r="AZ76" i="17"/>
  <c r="BA76" i="17"/>
  <c r="BB76" i="17"/>
  <c r="BC76" i="17"/>
  <c r="AY77" i="17"/>
  <c r="AY76" i="17" s="1"/>
  <c r="AU109" i="17"/>
  <c r="AV109" i="17"/>
  <c r="AW109" i="17"/>
  <c r="AZ109" i="17"/>
  <c r="BA109" i="17"/>
  <c r="BB109" i="17"/>
  <c r="AK109" i="17"/>
  <c r="AL109" i="17"/>
  <c r="AM109" i="17"/>
  <c r="AP109" i="17"/>
  <c r="AQ109" i="17"/>
  <c r="AR109" i="17"/>
  <c r="BC112" i="17"/>
  <c r="AX112" i="17"/>
  <c r="AS112" i="17"/>
  <c r="AO112" i="17" s="1"/>
  <c r="BA42" i="17"/>
  <c r="AW42" i="17"/>
  <c r="AV42" i="17"/>
  <c r="BC33" i="17"/>
  <c r="BC32" i="17" s="1"/>
  <c r="AZ33" i="17"/>
  <c r="AZ32" i="17" s="1"/>
  <c r="AS32" i="17"/>
  <c r="AN33" i="17"/>
  <c r="AN32" i="17" s="1"/>
  <c r="BA33" i="17"/>
  <c r="BA32" i="17" s="1"/>
  <c r="AT39" i="17"/>
  <c r="AV33" i="17"/>
  <c r="AV32" i="17" s="1"/>
  <c r="AU33" i="17"/>
  <c r="AU32" i="17" s="1"/>
  <c r="AY40" i="17"/>
  <c r="AT40" i="17"/>
  <c r="AG39" i="17"/>
  <c r="AI39" i="17"/>
  <c r="AJ39" i="17"/>
  <c r="AO39" i="17"/>
  <c r="AI40" i="17"/>
  <c r="AJ40" i="17"/>
  <c r="AO40" i="17"/>
  <c r="BB33" i="17"/>
  <c r="BB32" i="17" s="1"/>
  <c r="AT53" i="17"/>
  <c r="AY53" i="17"/>
  <c r="AF53" i="17"/>
  <c r="AG53" i="17"/>
  <c r="AH53" i="17"/>
  <c r="AI53" i="17"/>
  <c r="AJ53" i="17"/>
  <c r="AO53" i="17"/>
  <c r="Y77" i="17"/>
  <c r="AE53" i="17" l="1"/>
  <c r="AY42" i="17"/>
  <c r="AF39" i="17"/>
  <c r="AY33" i="17"/>
  <c r="AY32" i="17" s="1"/>
  <c r="AY39" i="17"/>
  <c r="AE39" i="17" s="1"/>
  <c r="AH39" i="17"/>
  <c r="AE40" i="17"/>
  <c r="AC42" i="17"/>
  <c r="Z42" i="17"/>
  <c r="X42" i="17"/>
  <c r="U42" i="17"/>
  <c r="V42" i="17"/>
  <c r="W42" i="17"/>
  <c r="AB42" i="17"/>
  <c r="AA42" i="17"/>
  <c r="F53" i="17"/>
  <c r="G53" i="17"/>
  <c r="H53" i="17"/>
  <c r="I53" i="17"/>
  <c r="J53" i="17"/>
  <c r="O53" i="17"/>
  <c r="T53" i="17"/>
  <c r="Y53" i="17"/>
  <c r="B53" i="17"/>
  <c r="E53" i="17" l="1"/>
  <c r="AC33" i="17"/>
  <c r="Z33" i="17"/>
  <c r="X33" i="17"/>
  <c r="U33" i="17"/>
  <c r="N34" i="17"/>
  <c r="K34" i="17"/>
  <c r="I40" i="17"/>
  <c r="F40" i="17"/>
  <c r="G40" i="17"/>
  <c r="H40" i="17"/>
  <c r="Y40" i="17"/>
  <c r="B40" i="17"/>
  <c r="B39" i="17"/>
  <c r="F39" i="17"/>
  <c r="I39" i="17"/>
  <c r="J39" i="17"/>
  <c r="O39" i="17"/>
  <c r="H39" i="17"/>
  <c r="Y39" i="17"/>
  <c r="AB33" i="17"/>
  <c r="AA33" i="17"/>
  <c r="AN53" i="15"/>
  <c r="AO53" i="15"/>
  <c r="AP53" i="15"/>
  <c r="AQ53" i="15"/>
  <c r="AR53" i="15"/>
  <c r="AS53" i="15"/>
  <c r="AT53" i="15"/>
  <c r="E53" i="15"/>
  <c r="F53" i="15"/>
  <c r="G53" i="15"/>
  <c r="H53" i="15"/>
  <c r="I53" i="15"/>
  <c r="J53" i="15"/>
  <c r="K53" i="15"/>
  <c r="B53" i="15"/>
  <c r="AN40" i="15"/>
  <c r="BW40" i="15" s="1"/>
  <c r="AO40" i="15"/>
  <c r="BX40" i="15" s="1"/>
  <c r="AP40" i="15"/>
  <c r="BY40" i="15" s="1"/>
  <c r="AQ40" i="15"/>
  <c r="BZ40" i="15" s="1"/>
  <c r="AR40" i="15"/>
  <c r="CA40" i="15" s="1"/>
  <c r="AS40" i="15"/>
  <c r="CB40" i="15" s="1"/>
  <c r="AT40" i="15"/>
  <c r="CC40" i="15" s="1"/>
  <c r="Y33" i="17" l="1"/>
  <c r="Y32" i="17" s="1"/>
  <c r="W33" i="17"/>
  <c r="V33" i="17"/>
  <c r="T39" i="17"/>
  <c r="E39" i="17" s="1"/>
  <c r="T40" i="17"/>
  <c r="G39" i="17"/>
  <c r="O42" i="14"/>
  <c r="P42" i="14"/>
  <c r="Q42" i="14"/>
  <c r="R42" i="14"/>
  <c r="S42" i="14"/>
  <c r="AB42" i="14"/>
  <c r="AC42" i="14"/>
  <c r="AG42" i="14"/>
  <c r="AH42" i="14"/>
  <c r="AD53" i="14"/>
  <c r="J53" i="14" s="1"/>
  <c r="AE53" i="14"/>
  <c r="AE42" i="14" s="1"/>
  <c r="AF52" i="14"/>
  <c r="M53" i="14"/>
  <c r="N53" i="14"/>
  <c r="AF38" i="14"/>
  <c r="AF39" i="14"/>
  <c r="AF37" i="14"/>
  <c r="J40" i="14"/>
  <c r="K40" i="14"/>
  <c r="L40" i="14"/>
  <c r="M42" i="18" s="1"/>
  <c r="M40" i="14"/>
  <c r="N40" i="14"/>
  <c r="BB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R29" i="13"/>
  <c r="BS29" i="13"/>
  <c r="BT29" i="13"/>
  <c r="BU29" i="13"/>
  <c r="BV29" i="13"/>
  <c r="BB38" i="13"/>
  <c r="BD38" i="13"/>
  <c r="BE38" i="13"/>
  <c r="BF38" i="13"/>
  <c r="BG38" i="13"/>
  <c r="BH38" i="13"/>
  <c r="BI38" i="13"/>
  <c r="BK38" i="13"/>
  <c r="BL38" i="13"/>
  <c r="BM38" i="13"/>
  <c r="BN38" i="13"/>
  <c r="BO38" i="13"/>
  <c r="BP38" i="13"/>
  <c r="BR38" i="13"/>
  <c r="BS38" i="13"/>
  <c r="BU38" i="13"/>
  <c r="BV38" i="13"/>
  <c r="BR70" i="13"/>
  <c r="BS70" i="13"/>
  <c r="BT70" i="13"/>
  <c r="BU70" i="13"/>
  <c r="BV72" i="13"/>
  <c r="BV70" i="13" s="1"/>
  <c r="AF53" i="14"/>
  <c r="L53" i="14" s="1"/>
  <c r="AN36" i="13"/>
  <c r="AO36" i="13"/>
  <c r="AP36" i="13"/>
  <c r="AQ36" i="13"/>
  <c r="AR36" i="13"/>
  <c r="AS36" i="13"/>
  <c r="AT36" i="13"/>
  <c r="E36" i="13"/>
  <c r="G36" i="13"/>
  <c r="H36" i="13"/>
  <c r="I36" i="13"/>
  <c r="G40" i="14" s="1"/>
  <c r="J36" i="13"/>
  <c r="K36" i="13"/>
  <c r="BC113" i="17"/>
  <c r="AX113" i="17"/>
  <c r="BC111" i="17"/>
  <c r="AX111" i="17"/>
  <c r="H33" i="12"/>
  <c r="I33" i="12"/>
  <c r="AA47" i="11"/>
  <c r="AF39" i="11"/>
  <c r="AF40" i="11"/>
  <c r="AF41" i="11"/>
  <c r="AF43" i="11"/>
  <c r="AF44" i="11"/>
  <c r="AF45" i="11"/>
  <c r="AF47" i="11"/>
  <c r="V45" i="11"/>
  <c r="V46" i="11"/>
  <c r="Q40" i="11"/>
  <c r="Q42" i="11"/>
  <c r="Q43" i="11"/>
  <c r="Q44" i="11"/>
  <c r="Q45" i="11"/>
  <c r="Q46" i="11"/>
  <c r="Q47" i="11"/>
  <c r="V31" i="11"/>
  <c r="V33" i="11"/>
  <c r="V34" i="11"/>
  <c r="V35" i="11"/>
  <c r="V36" i="11"/>
  <c r="S36" i="11" s="1"/>
  <c r="AA33" i="11"/>
  <c r="AA34" i="11"/>
  <c r="AA35" i="11"/>
  <c r="AA36" i="11"/>
  <c r="X36" i="11" s="1"/>
  <c r="AA30" i="11"/>
  <c r="AA31" i="11"/>
  <c r="AF31" i="11"/>
  <c r="AF32" i="11"/>
  <c r="AF33" i="11"/>
  <c r="AF36" i="11"/>
  <c r="AC36" i="11" s="1"/>
  <c r="M36" i="11"/>
  <c r="N36" i="11"/>
  <c r="AQ36" i="11" l="1"/>
  <c r="AP36" i="11"/>
  <c r="M36" i="13"/>
  <c r="M29" i="13" s="1"/>
  <c r="AX110" i="17"/>
  <c r="AX109" i="17" s="1"/>
  <c r="BW36" i="13"/>
  <c r="K53" i="14"/>
  <c r="L36" i="11"/>
  <c r="AF42" i="14"/>
  <c r="BT38" i="13"/>
  <c r="T33" i="12"/>
  <c r="AF33" i="14"/>
  <c r="AD42" i="14"/>
  <c r="S33" i="12"/>
  <c r="AT110" i="17" l="1"/>
  <c r="AT109" i="17" s="1"/>
  <c r="I36" i="11"/>
  <c r="F36" i="13"/>
  <c r="BY36" i="13" s="1"/>
  <c r="BZ36" i="13" s="1"/>
  <c r="M28" i="13"/>
  <c r="M27" i="13" s="1"/>
  <c r="M26" i="13" s="1"/>
  <c r="M20" i="13" s="1"/>
  <c r="M19" i="13" s="1"/>
  <c r="AA29" i="13"/>
  <c r="AA28" i="13" s="1"/>
  <c r="AA27" i="13" s="1"/>
  <c r="AA26" i="13" s="1"/>
  <c r="AA20" i="13" s="1"/>
  <c r="AA19" i="13" s="1"/>
  <c r="AF46" i="11"/>
  <c r="AF42" i="11"/>
  <c r="G34" i="10"/>
  <c r="H34" i="10"/>
  <c r="AF35" i="11"/>
  <c r="AF34" i="11"/>
  <c r="E40" i="17" l="1"/>
  <c r="S34" i="10"/>
  <c r="AZ42" i="18"/>
  <c r="G36" i="11"/>
  <c r="Q34" i="10"/>
  <c r="BA42" i="18"/>
  <c r="R34" i="10"/>
  <c r="D36" i="11" l="1"/>
  <c r="AN36" i="11"/>
  <c r="AO36" i="11"/>
  <c r="AZ70" i="18"/>
  <c r="AZ110" i="18"/>
  <c r="C85" i="18"/>
  <c r="B85" i="18"/>
  <c r="D33" i="18"/>
  <c r="D32" i="18" s="1"/>
  <c r="D26" i="18" s="1"/>
  <c r="D25" i="18" s="1"/>
  <c r="F43" i="18"/>
  <c r="F33" i="18" s="1"/>
  <c r="F32" i="18" s="1"/>
  <c r="F26" i="18" s="1"/>
  <c r="F25" i="18" s="1"/>
  <c r="G43" i="18"/>
  <c r="G33" i="18" s="1"/>
  <c r="G32" i="18" s="1"/>
  <c r="G26" i="18" s="1"/>
  <c r="G25" i="18" s="1"/>
  <c r="H43" i="18"/>
  <c r="H33" i="18" s="1"/>
  <c r="H32" i="18" s="1"/>
  <c r="H26" i="18" s="1"/>
  <c r="H25" i="18" s="1"/>
  <c r="I43" i="18"/>
  <c r="I33" i="18" s="1"/>
  <c r="I32" i="18" s="1"/>
  <c r="I26" i="18" s="1"/>
  <c r="I25" i="18" s="1"/>
  <c r="J43" i="18"/>
  <c r="J33" i="18" s="1"/>
  <c r="J32" i="18" s="1"/>
  <c r="J26" i="18" s="1"/>
  <c r="J25" i="18" s="1"/>
  <c r="K43" i="18"/>
  <c r="K33" i="18" s="1"/>
  <c r="K32" i="18" s="1"/>
  <c r="K26" i="18" s="1"/>
  <c r="K25" i="18" s="1"/>
  <c r="L70" i="18"/>
  <c r="B41" i="18"/>
  <c r="C43" i="18"/>
  <c r="AH42" i="15"/>
  <c r="AI42" i="15"/>
  <c r="AJ42" i="15"/>
  <c r="AK42" i="15"/>
  <c r="AL42" i="15"/>
  <c r="AM42" i="15"/>
  <c r="AG42" i="15"/>
  <c r="AH33" i="15"/>
  <c r="AH32" i="15" s="1"/>
  <c r="AI33" i="15"/>
  <c r="AJ33" i="15"/>
  <c r="AJ32" i="15" s="1"/>
  <c r="AK33" i="15"/>
  <c r="AK32" i="15" s="1"/>
  <c r="AL33" i="15"/>
  <c r="AL32" i="15" s="1"/>
  <c r="AM33" i="15"/>
  <c r="AM32" i="15" s="1"/>
  <c r="AG33" i="15"/>
  <c r="AG32" i="15" s="1"/>
  <c r="E47" i="15"/>
  <c r="F47" i="15"/>
  <c r="G47" i="15"/>
  <c r="H47" i="15"/>
  <c r="I47" i="15"/>
  <c r="J47" i="15"/>
  <c r="K47" i="15"/>
  <c r="E48" i="15"/>
  <c r="F48" i="15"/>
  <c r="G48" i="15"/>
  <c r="H48" i="15"/>
  <c r="I48" i="15"/>
  <c r="J48" i="15"/>
  <c r="K48" i="15"/>
  <c r="E49" i="15"/>
  <c r="F49" i="15"/>
  <c r="G49" i="15"/>
  <c r="H49" i="15"/>
  <c r="I49" i="15"/>
  <c r="J49" i="15"/>
  <c r="K49" i="15"/>
  <c r="E50" i="15"/>
  <c r="F50" i="15"/>
  <c r="G50" i="15"/>
  <c r="H50" i="15"/>
  <c r="I50" i="15"/>
  <c r="J50" i="15"/>
  <c r="K50" i="15"/>
  <c r="E51" i="15"/>
  <c r="F51" i="15"/>
  <c r="G51" i="15"/>
  <c r="H51" i="15"/>
  <c r="I51" i="15"/>
  <c r="J51" i="15"/>
  <c r="K51" i="15"/>
  <c r="E52" i="15"/>
  <c r="F52" i="15"/>
  <c r="G52" i="15"/>
  <c r="H52" i="15"/>
  <c r="I52" i="15"/>
  <c r="J52" i="15"/>
  <c r="K52" i="15"/>
  <c r="F46" i="15"/>
  <c r="G46" i="15"/>
  <c r="H46" i="15"/>
  <c r="I46" i="15"/>
  <c r="J46" i="15"/>
  <c r="K46" i="15"/>
  <c r="E46" i="15"/>
  <c r="AN39" i="15"/>
  <c r="BW39" i="15" s="1"/>
  <c r="AO39" i="15"/>
  <c r="BX39" i="15" s="1"/>
  <c r="AP39" i="15"/>
  <c r="BY39" i="15" s="1"/>
  <c r="AQ39" i="15"/>
  <c r="BZ39" i="15" s="1"/>
  <c r="AR39" i="15"/>
  <c r="CA39" i="15" s="1"/>
  <c r="AS39" i="15"/>
  <c r="CB39" i="15" s="1"/>
  <c r="AT39" i="15"/>
  <c r="CC39" i="15" s="1"/>
  <c r="B39" i="15"/>
  <c r="E32" i="14"/>
  <c r="F32" i="14"/>
  <c r="J39" i="14"/>
  <c r="K39" i="14"/>
  <c r="L39" i="14"/>
  <c r="M41" i="18" s="1"/>
  <c r="M39" i="14"/>
  <c r="N39" i="14"/>
  <c r="B39" i="14"/>
  <c r="AI38" i="13"/>
  <c r="AJ38" i="13"/>
  <c r="AI29" i="13"/>
  <c r="AI28" i="13" s="1"/>
  <c r="AJ29" i="13"/>
  <c r="AJ28" i="13" s="1"/>
  <c r="AH80" i="13"/>
  <c r="AN49" i="13"/>
  <c r="AP49" i="13"/>
  <c r="AQ49" i="13"/>
  <c r="AR49" i="13"/>
  <c r="M70" i="18" s="1"/>
  <c r="AS49" i="13"/>
  <c r="AT49" i="13"/>
  <c r="E49" i="13"/>
  <c r="G49" i="13"/>
  <c r="H49" i="13"/>
  <c r="I49" i="13"/>
  <c r="G53" i="14" s="1"/>
  <c r="J49" i="13"/>
  <c r="K49" i="13"/>
  <c r="B49" i="13"/>
  <c r="B53" i="14" s="1"/>
  <c r="AK38" i="13"/>
  <c r="AN35" i="13"/>
  <c r="AP35" i="13"/>
  <c r="AQ35" i="13"/>
  <c r="AR35" i="13"/>
  <c r="AS35" i="13"/>
  <c r="AT35" i="13"/>
  <c r="E35" i="13"/>
  <c r="G35" i="13"/>
  <c r="H35" i="13"/>
  <c r="I35" i="13"/>
  <c r="G39" i="14" s="1"/>
  <c r="J35" i="13"/>
  <c r="K35" i="13"/>
  <c r="B35" i="13"/>
  <c r="AK29" i="13"/>
  <c r="N35" i="12"/>
  <c r="P35" i="12"/>
  <c r="J77" i="12"/>
  <c r="J76" i="12" s="1"/>
  <c r="N106" i="12"/>
  <c r="N104" i="12"/>
  <c r="P104" i="12"/>
  <c r="P106" i="12"/>
  <c r="H80" i="12"/>
  <c r="AD87" i="17" s="1"/>
  <c r="P70" i="12"/>
  <c r="G33" i="10"/>
  <c r="Q39" i="11"/>
  <c r="G47" i="11"/>
  <c r="D47" i="11" s="1"/>
  <c r="K77" i="10"/>
  <c r="P36" i="10"/>
  <c r="G44" i="10"/>
  <c r="AZ67" i="18" s="1"/>
  <c r="G42" i="10"/>
  <c r="M36" i="10"/>
  <c r="I36" i="10"/>
  <c r="G38" i="10"/>
  <c r="G37" i="10"/>
  <c r="M26" i="10"/>
  <c r="G80" i="10"/>
  <c r="AH36" i="11" l="1"/>
  <c r="AI36" i="11"/>
  <c r="AZ85" i="18"/>
  <c r="AZ81" i="18" s="1"/>
  <c r="AZ80" i="18" s="1"/>
  <c r="G81" i="11"/>
  <c r="AI27" i="13"/>
  <c r="AI26" i="13" s="1"/>
  <c r="AI20" i="13" s="1"/>
  <c r="AI19" i="13" s="1"/>
  <c r="AJ27" i="13"/>
  <c r="AJ26" i="13" s="1"/>
  <c r="AJ20" i="13" s="1"/>
  <c r="AJ19" i="13" s="1"/>
  <c r="O36" i="10"/>
  <c r="G43" i="10"/>
  <c r="G45" i="11" s="1"/>
  <c r="D45" i="11" s="1"/>
  <c r="BW35" i="13"/>
  <c r="G40" i="10"/>
  <c r="AZ63" i="18" s="1"/>
  <c r="AG31" i="15"/>
  <c r="AG30" i="15" s="1"/>
  <c r="AG24" i="15" s="1"/>
  <c r="AG23" i="15" s="1"/>
  <c r="AL31" i="15"/>
  <c r="AL30" i="15" s="1"/>
  <c r="AL24" i="15" s="1"/>
  <c r="AL23" i="15" s="1"/>
  <c r="AJ31" i="15"/>
  <c r="AJ30" i="15" s="1"/>
  <c r="AJ24" i="15" s="1"/>
  <c r="AJ23" i="15" s="1"/>
  <c r="AH31" i="15"/>
  <c r="AH30" i="15" s="1"/>
  <c r="AH24" i="15" s="1"/>
  <c r="AH23" i="15" s="1"/>
  <c r="AZ68" i="18"/>
  <c r="AZ60" i="18"/>
  <c r="G39" i="11"/>
  <c r="J35" i="12"/>
  <c r="AZ69" i="18"/>
  <c r="G41" i="10"/>
  <c r="AZ64" i="18" s="1"/>
  <c r="L35" i="12"/>
  <c r="G39" i="10"/>
  <c r="G46" i="11"/>
  <c r="D46" i="11" s="1"/>
  <c r="G40" i="11"/>
  <c r="D40" i="11" s="1"/>
  <c r="AZ61" i="18"/>
  <c r="AZ41" i="18"/>
  <c r="K36" i="10"/>
  <c r="G44" i="11"/>
  <c r="D44" i="11" s="1"/>
  <c r="AZ65" i="18"/>
  <c r="AM31" i="15"/>
  <c r="AM30" i="15" s="1"/>
  <c r="BW49" i="13"/>
  <c r="AK31" i="15"/>
  <c r="AK30" i="15" s="1"/>
  <c r="AK24" i="15" s="1"/>
  <c r="AK23" i="15" s="1"/>
  <c r="B70" i="18"/>
  <c r="B61" i="18"/>
  <c r="B62" i="18"/>
  <c r="B63" i="18"/>
  <c r="B64" i="18"/>
  <c r="B65" i="18"/>
  <c r="B66" i="18"/>
  <c r="B67" i="18"/>
  <c r="B68" i="18"/>
  <c r="B69" i="18"/>
  <c r="B60" i="18"/>
  <c r="B37" i="18"/>
  <c r="B38" i="18"/>
  <c r="B39" i="18"/>
  <c r="B40" i="18"/>
  <c r="B36" i="18"/>
  <c r="D39" i="11" l="1"/>
  <c r="G42" i="11"/>
  <c r="D42" i="11" s="1"/>
  <c r="G43" i="11"/>
  <c r="D43" i="11" s="1"/>
  <c r="AZ66" i="18"/>
  <c r="G41" i="11"/>
  <c r="AZ62" i="18"/>
  <c r="AU49" i="15"/>
  <c r="BQ49" i="15"/>
  <c r="BJ49" i="15" s="1"/>
  <c r="BC49" i="15" s="1"/>
  <c r="AV49" i="15" s="1"/>
  <c r="BR49" i="15"/>
  <c r="BK49" i="15" s="1"/>
  <c r="BS49" i="15"/>
  <c r="BL49" i="15" s="1"/>
  <c r="BE49" i="15" s="1"/>
  <c r="AX49" i="15" s="1"/>
  <c r="BT49" i="15"/>
  <c r="BM49" i="15" s="1"/>
  <c r="BF49" i="15" s="1"/>
  <c r="AY49" i="15" s="1"/>
  <c r="BU49" i="15"/>
  <c r="BN49" i="15" s="1"/>
  <c r="BG49" i="15" s="1"/>
  <c r="AZ49" i="15" s="1"/>
  <c r="BV49" i="15"/>
  <c r="BO49" i="15" s="1"/>
  <c r="BH49" i="15" s="1"/>
  <c r="BA49" i="15" s="1"/>
  <c r="BQ50" i="15"/>
  <c r="BJ50" i="15" s="1"/>
  <c r="BC50" i="15" s="1"/>
  <c r="AV50" i="15" s="1"/>
  <c r="BR50" i="15"/>
  <c r="BS50" i="15"/>
  <c r="BL50" i="15" s="1"/>
  <c r="BE50" i="15" s="1"/>
  <c r="AX50" i="15" s="1"/>
  <c r="BT50" i="15"/>
  <c r="BU50" i="15"/>
  <c r="BN50" i="15" s="1"/>
  <c r="BG50" i="15" s="1"/>
  <c r="AZ50" i="15" s="1"/>
  <c r="BV50" i="15"/>
  <c r="BO50" i="15" s="1"/>
  <c r="BH50" i="15" s="1"/>
  <c r="BA50" i="15" s="1"/>
  <c r="AU51" i="15"/>
  <c r="BQ51" i="15"/>
  <c r="BJ51" i="15" s="1"/>
  <c r="BC51" i="15" s="1"/>
  <c r="BR51" i="15"/>
  <c r="BK51" i="15" s="1"/>
  <c r="BD51" i="15" s="1"/>
  <c r="AW51" i="15" s="1"/>
  <c r="BS51" i="15"/>
  <c r="BL51" i="15" s="1"/>
  <c r="BE51" i="15" s="1"/>
  <c r="AX51" i="15" s="1"/>
  <c r="BT51" i="15"/>
  <c r="BM51" i="15" s="1"/>
  <c r="BF51" i="15" s="1"/>
  <c r="AY51" i="15" s="1"/>
  <c r="BU51" i="15"/>
  <c r="BN51" i="15" s="1"/>
  <c r="BG51" i="15" s="1"/>
  <c r="AZ51" i="15" s="1"/>
  <c r="BV51" i="15"/>
  <c r="BO51" i="15" s="1"/>
  <c r="BH51" i="15" s="1"/>
  <c r="BA51" i="15" s="1"/>
  <c r="Y50" i="14"/>
  <c r="Y42" i="14" s="1"/>
  <c r="Z50" i="14"/>
  <c r="Z42" i="14" s="1"/>
  <c r="AA50" i="14"/>
  <c r="AA49" i="14"/>
  <c r="AA46" i="14"/>
  <c r="AA37" i="14"/>
  <c r="I32" i="12"/>
  <c r="BQ35" i="13" s="1"/>
  <c r="AO35" i="13" s="1"/>
  <c r="H46" i="12"/>
  <c r="I46" i="12"/>
  <c r="B46" i="12"/>
  <c r="H32" i="12"/>
  <c r="B32" i="12"/>
  <c r="AC47" i="11"/>
  <c r="X47" i="11"/>
  <c r="S47" i="11"/>
  <c r="J47" i="11"/>
  <c r="K47" i="11"/>
  <c r="L47" i="11"/>
  <c r="AN47" i="11" s="1"/>
  <c r="M47" i="11"/>
  <c r="AP47" i="11" s="1"/>
  <c r="N47" i="11"/>
  <c r="B47" i="11"/>
  <c r="AC35" i="11"/>
  <c r="X35" i="11"/>
  <c r="S35" i="11"/>
  <c r="N35" i="11"/>
  <c r="L35" i="11"/>
  <c r="M35" i="11"/>
  <c r="B35" i="11"/>
  <c r="H45" i="10"/>
  <c r="AA40" i="11"/>
  <c r="AA41" i="11"/>
  <c r="AA42" i="11"/>
  <c r="AA43" i="11"/>
  <c r="AA44" i="11"/>
  <c r="AA45" i="11"/>
  <c r="AA46" i="11"/>
  <c r="AA39" i="11"/>
  <c r="AA32" i="11"/>
  <c r="N36" i="10"/>
  <c r="AN35" i="11" l="1"/>
  <c r="AO35" i="11"/>
  <c r="AP35" i="11"/>
  <c r="AQ35" i="11"/>
  <c r="G38" i="11"/>
  <c r="AZ43" i="18"/>
  <c r="BA70" i="18"/>
  <c r="R45" i="10"/>
  <c r="Q45" i="10"/>
  <c r="AA42" i="14"/>
  <c r="T46" i="12"/>
  <c r="BQ49" i="13"/>
  <c r="AO49" i="13" s="1"/>
  <c r="AA38" i="11"/>
  <c r="AH49" i="13"/>
  <c r="F49" i="13" s="1"/>
  <c r="S46" i="12"/>
  <c r="S32" i="12"/>
  <c r="AH35" i="13"/>
  <c r="F35" i="13" s="1"/>
  <c r="BY35" i="13" s="1"/>
  <c r="BZ35" i="13" s="1"/>
  <c r="D41" i="11"/>
  <c r="T32" i="12"/>
  <c r="I47" i="11"/>
  <c r="AH47" i="11" s="1"/>
  <c r="I35" i="11"/>
  <c r="AI35" i="11" l="1"/>
  <c r="AH35" i="11"/>
  <c r="BY49" i="13"/>
  <c r="BZ49" i="13" s="1"/>
  <c r="V40" i="11"/>
  <c r="H77" i="24"/>
  <c r="C27" i="19" l="1"/>
  <c r="BI42" i="15"/>
  <c r="BJ42" i="15"/>
  <c r="BK42" i="15"/>
  <c r="BL42" i="15"/>
  <c r="BM42" i="15"/>
  <c r="BN42" i="15"/>
  <c r="BO42" i="15"/>
  <c r="BP42" i="15"/>
  <c r="BQ42" i="15"/>
  <c r="BR42" i="15"/>
  <c r="BS42" i="15"/>
  <c r="BT42" i="15"/>
  <c r="BU42" i="15"/>
  <c r="BV42" i="15"/>
  <c r="BB42" i="15"/>
  <c r="BC42" i="15"/>
  <c r="BE42" i="15"/>
  <c r="BF42" i="15"/>
  <c r="BG42" i="15"/>
  <c r="BH42" i="15"/>
  <c r="BD42" i="15"/>
  <c r="E39" i="16"/>
  <c r="F39" i="16"/>
  <c r="K39" i="16"/>
  <c r="E38" i="16"/>
  <c r="F38" i="16"/>
  <c r="K38" i="16"/>
  <c r="E37" i="16"/>
  <c r="F37" i="16"/>
  <c r="K37" i="16"/>
  <c r="E36" i="16"/>
  <c r="F36" i="16"/>
  <c r="K36" i="16"/>
  <c r="E35" i="16"/>
  <c r="F35" i="16"/>
  <c r="K35" i="16"/>
  <c r="C57" i="19" l="1"/>
  <c r="B57" i="19"/>
  <c r="AL84" i="17"/>
  <c r="AM84" i="17"/>
  <c r="AN84" i="17"/>
  <c r="AO87" i="17"/>
  <c r="AP87" i="17" s="1"/>
  <c r="AU87" i="17"/>
  <c r="AZ87" i="17"/>
  <c r="BA87" i="17"/>
  <c r="AG87" i="17" s="1"/>
  <c r="BB87" i="17"/>
  <c r="BC87" i="17"/>
  <c r="AI87" i="17" s="1"/>
  <c r="AH87" i="17"/>
  <c r="Y87" i="17"/>
  <c r="T87" i="17"/>
  <c r="J87" i="17"/>
  <c r="G87" i="17"/>
  <c r="H87" i="17"/>
  <c r="I87" i="17"/>
  <c r="P87" i="17"/>
  <c r="C87" i="17"/>
  <c r="B87" i="17"/>
  <c r="E83" i="16"/>
  <c r="F83" i="16"/>
  <c r="K83" i="16"/>
  <c r="C83" i="16"/>
  <c r="B83" i="16"/>
  <c r="C42" i="16"/>
  <c r="AN48" i="15"/>
  <c r="AO48" i="15"/>
  <c r="AP48" i="15"/>
  <c r="AQ48" i="15"/>
  <c r="AR48" i="15"/>
  <c r="AS48" i="15"/>
  <c r="AT48" i="15"/>
  <c r="AN49" i="15"/>
  <c r="AO49" i="15"/>
  <c r="AP49" i="15"/>
  <c r="AQ49" i="15"/>
  <c r="AR49" i="15"/>
  <c r="AS49" i="15"/>
  <c r="AT49" i="15"/>
  <c r="AN50" i="15"/>
  <c r="AO50" i="15"/>
  <c r="AP50" i="15"/>
  <c r="AQ50" i="15"/>
  <c r="AR50" i="15"/>
  <c r="AS50" i="15"/>
  <c r="AT50" i="15"/>
  <c r="AN51" i="15"/>
  <c r="AO51" i="15"/>
  <c r="AP51" i="15"/>
  <c r="AQ51" i="15"/>
  <c r="AR51" i="15"/>
  <c r="AS51" i="15"/>
  <c r="AT51" i="15"/>
  <c r="C87" i="15"/>
  <c r="B87" i="15"/>
  <c r="C42" i="15"/>
  <c r="B44" i="15"/>
  <c r="B45" i="15"/>
  <c r="B46" i="15"/>
  <c r="B47" i="15"/>
  <c r="B48" i="15"/>
  <c r="B49" i="15"/>
  <c r="B50" i="15"/>
  <c r="B51" i="15"/>
  <c r="B52" i="15"/>
  <c r="B43" i="15"/>
  <c r="B35" i="15"/>
  <c r="B36" i="15"/>
  <c r="B37" i="15"/>
  <c r="B38" i="15"/>
  <c r="B34" i="15"/>
  <c r="C87" i="14"/>
  <c r="B87" i="14"/>
  <c r="J48" i="14"/>
  <c r="E65" i="18" s="1"/>
  <c r="K48" i="14"/>
  <c r="L48" i="14"/>
  <c r="M48" i="14"/>
  <c r="N48" i="14"/>
  <c r="J49" i="14"/>
  <c r="E66" i="18" s="1"/>
  <c r="K49" i="14"/>
  <c r="L49" i="14"/>
  <c r="M49" i="14"/>
  <c r="N49" i="14"/>
  <c r="J50" i="14"/>
  <c r="K50" i="14"/>
  <c r="L50" i="14"/>
  <c r="M50" i="14"/>
  <c r="N50" i="14"/>
  <c r="J51" i="14"/>
  <c r="E68" i="18" s="1"/>
  <c r="K51" i="14"/>
  <c r="L51" i="14"/>
  <c r="M51" i="14"/>
  <c r="N51" i="14"/>
  <c r="B44" i="14"/>
  <c r="B45" i="14"/>
  <c r="B46" i="14"/>
  <c r="B47" i="14"/>
  <c r="B48" i="14"/>
  <c r="B49" i="14"/>
  <c r="B50" i="14"/>
  <c r="B51" i="14"/>
  <c r="B52" i="14"/>
  <c r="B43" i="14"/>
  <c r="B35" i="14"/>
  <c r="B36" i="14"/>
  <c r="B37" i="14"/>
  <c r="B38" i="14"/>
  <c r="B34" i="14"/>
  <c r="BY83" i="13"/>
  <c r="AN83" i="13"/>
  <c r="AP83" i="13"/>
  <c r="AQ83" i="13"/>
  <c r="AR83" i="13"/>
  <c r="AS83" i="13"/>
  <c r="AT83" i="13"/>
  <c r="C83" i="13"/>
  <c r="B83" i="13"/>
  <c r="I80" i="12"/>
  <c r="S80" i="12" s="1"/>
  <c r="C80" i="12"/>
  <c r="B80" i="12"/>
  <c r="L68" i="10"/>
  <c r="AC81" i="11"/>
  <c r="X81" i="11"/>
  <c r="S81" i="11"/>
  <c r="Q81" i="11"/>
  <c r="L81" i="11" s="1"/>
  <c r="AN81" i="11" s="1"/>
  <c r="J81" i="11"/>
  <c r="AJ81" i="11" s="1"/>
  <c r="K81" i="11"/>
  <c r="AL81" i="11" s="1"/>
  <c r="M81" i="11"/>
  <c r="AP81" i="11" s="1"/>
  <c r="D81" i="11"/>
  <c r="C81" i="11"/>
  <c r="B81" i="11"/>
  <c r="D80" i="10"/>
  <c r="H80" i="10"/>
  <c r="AP46" i="13"/>
  <c r="AQ46" i="13"/>
  <c r="AR46" i="13"/>
  <c r="M67" i="18" s="1"/>
  <c r="AS46" i="13"/>
  <c r="AT46" i="13"/>
  <c r="AP47" i="13"/>
  <c r="AQ47" i="13"/>
  <c r="AR47" i="13"/>
  <c r="M68" i="18" s="1"/>
  <c r="AS47" i="13"/>
  <c r="AT47" i="13"/>
  <c r="AP44" i="13"/>
  <c r="AQ44" i="13"/>
  <c r="AR44" i="13"/>
  <c r="M65" i="18" s="1"/>
  <c r="AS44" i="13"/>
  <c r="AT44" i="13"/>
  <c r="AP45" i="13"/>
  <c r="AQ45" i="13"/>
  <c r="AR45" i="13"/>
  <c r="M66" i="18" s="1"/>
  <c r="AS45" i="13"/>
  <c r="AT45" i="13"/>
  <c r="AN47" i="13"/>
  <c r="AO47" i="13"/>
  <c r="AN46" i="13"/>
  <c r="AN45" i="13"/>
  <c r="AN44" i="13"/>
  <c r="E47" i="13"/>
  <c r="G47" i="13"/>
  <c r="E51" i="14" s="1"/>
  <c r="H47" i="13"/>
  <c r="I47" i="13"/>
  <c r="G51" i="14" s="1"/>
  <c r="L68" i="18" s="1"/>
  <c r="J47" i="13"/>
  <c r="K47" i="13"/>
  <c r="E46" i="13"/>
  <c r="G46" i="13"/>
  <c r="E50" i="14" s="1"/>
  <c r="H46" i="13"/>
  <c r="I46" i="13"/>
  <c r="G50" i="14" s="1"/>
  <c r="L67" i="18" s="1"/>
  <c r="J46" i="13"/>
  <c r="K46" i="13"/>
  <c r="E45" i="13"/>
  <c r="G45" i="13"/>
  <c r="E49" i="14" s="1"/>
  <c r="H45" i="13"/>
  <c r="I45" i="13"/>
  <c r="G49" i="14" s="1"/>
  <c r="L66" i="18" s="1"/>
  <c r="J45" i="13"/>
  <c r="K45" i="13"/>
  <c r="E44" i="13"/>
  <c r="G44" i="13"/>
  <c r="E48" i="14" s="1"/>
  <c r="H44" i="13"/>
  <c r="I44" i="13"/>
  <c r="G48" i="14" s="1"/>
  <c r="L65" i="18" s="1"/>
  <c r="J44" i="13"/>
  <c r="K44" i="13"/>
  <c r="B40" i="13"/>
  <c r="B41" i="13"/>
  <c r="B42" i="13"/>
  <c r="B43" i="13"/>
  <c r="B44" i="13"/>
  <c r="B45" i="13"/>
  <c r="B46" i="13"/>
  <c r="B47" i="13"/>
  <c r="B48" i="13"/>
  <c r="B39" i="13"/>
  <c r="B31" i="13"/>
  <c r="B32" i="13"/>
  <c r="B33" i="13"/>
  <c r="B34" i="13"/>
  <c r="B30" i="13"/>
  <c r="C42" i="17"/>
  <c r="F87" i="17" l="1"/>
  <c r="P84" i="17"/>
  <c r="P83" i="17" s="1"/>
  <c r="AT33" i="17"/>
  <c r="AT32" i="17" s="1"/>
  <c r="BA85" i="18"/>
  <c r="BA81" i="18" s="1"/>
  <c r="BA80" i="18" s="1"/>
  <c r="BW44" i="13"/>
  <c r="BW46" i="13"/>
  <c r="T80" i="12"/>
  <c r="U80" i="12" s="1"/>
  <c r="AF87" i="17"/>
  <c r="BW45" i="13"/>
  <c r="BW47" i="13"/>
  <c r="R80" i="10"/>
  <c r="L77" i="10"/>
  <c r="O87" i="17"/>
  <c r="E87" i="17" s="1"/>
  <c r="AY87" i="17"/>
  <c r="AK84" i="17"/>
  <c r="S80" i="10"/>
  <c r="Q80" i="10"/>
  <c r="AT42" i="17"/>
  <c r="AO81" i="11"/>
  <c r="N81" i="11"/>
  <c r="I81" i="11" s="1"/>
  <c r="AF50" i="17"/>
  <c r="AH48" i="17"/>
  <c r="AG48" i="17"/>
  <c r="AF48" i="17"/>
  <c r="F48" i="17"/>
  <c r="AY48" i="17"/>
  <c r="AY49" i="17"/>
  <c r="AY50" i="17"/>
  <c r="AY51" i="17"/>
  <c r="AT48" i="17"/>
  <c r="AT49" i="17"/>
  <c r="AT50" i="17"/>
  <c r="AT51" i="17"/>
  <c r="AO51" i="17"/>
  <c r="AF51" i="17"/>
  <c r="AG51" i="17"/>
  <c r="AH51" i="17"/>
  <c r="AI51" i="17"/>
  <c r="AJ51" i="17"/>
  <c r="AI48" i="17"/>
  <c r="AG49" i="17"/>
  <c r="AH49" i="17"/>
  <c r="AI49" i="17"/>
  <c r="AJ49" i="17"/>
  <c r="AG50" i="17"/>
  <c r="AH50" i="17"/>
  <c r="AI50" i="17"/>
  <c r="AJ50" i="17"/>
  <c r="Y51" i="17"/>
  <c r="T51" i="17"/>
  <c r="O51" i="17"/>
  <c r="Y48" i="17"/>
  <c r="Y49" i="17"/>
  <c r="Y50" i="17"/>
  <c r="T48" i="17"/>
  <c r="T49" i="17"/>
  <c r="T50" i="17"/>
  <c r="O49" i="17"/>
  <c r="O50" i="17"/>
  <c r="J48" i="17"/>
  <c r="J49" i="17"/>
  <c r="J50" i="17"/>
  <c r="J51" i="17"/>
  <c r="F49" i="17"/>
  <c r="G49" i="17"/>
  <c r="H49" i="17"/>
  <c r="I49" i="17"/>
  <c r="F50" i="17"/>
  <c r="G50" i="17"/>
  <c r="H50" i="17"/>
  <c r="I50" i="17"/>
  <c r="F51" i="17"/>
  <c r="G51" i="17"/>
  <c r="H51" i="17"/>
  <c r="I51" i="17"/>
  <c r="G48" i="17"/>
  <c r="H48" i="17"/>
  <c r="I48" i="17"/>
  <c r="AO49" i="17" l="1"/>
  <c r="AE49" i="17" s="1"/>
  <c r="AO50" i="17"/>
  <c r="AE50" i="17" s="1"/>
  <c r="AO48" i="17"/>
  <c r="O48" i="17"/>
  <c r="AF49" i="17"/>
  <c r="AJ84" i="17"/>
  <c r="AK83" i="17"/>
  <c r="AK75" i="17" s="1"/>
  <c r="AK25" i="17" s="1"/>
  <c r="AI81" i="11"/>
  <c r="AH81" i="11"/>
  <c r="AJ48" i="17"/>
  <c r="E49" i="17"/>
  <c r="E50" i="17"/>
  <c r="E51" i="17"/>
  <c r="E48" i="17"/>
  <c r="AE51" i="17"/>
  <c r="AE48" i="17" l="1"/>
  <c r="AO42" i="17"/>
  <c r="AR32" i="17" l="1"/>
  <c r="AQ32" i="17"/>
  <c r="AM33" i="17"/>
  <c r="AM32" i="17" s="1"/>
  <c r="AL33" i="17"/>
  <c r="AL32" i="17" s="1"/>
  <c r="B44" i="17"/>
  <c r="B45" i="17"/>
  <c r="B46" i="17"/>
  <c r="B47" i="17"/>
  <c r="B48" i="17"/>
  <c r="B49" i="17"/>
  <c r="B50" i="17"/>
  <c r="B51" i="17"/>
  <c r="B52" i="17"/>
  <c r="B43" i="17"/>
  <c r="B35" i="17"/>
  <c r="B36" i="17"/>
  <c r="B37" i="17"/>
  <c r="B38" i="17"/>
  <c r="B34" i="17"/>
  <c r="AP32" i="17" l="1"/>
  <c r="AO33" i="17"/>
  <c r="AO32" i="17" s="1"/>
  <c r="L106" i="12"/>
  <c r="J106" i="12"/>
  <c r="L104" i="12"/>
  <c r="J104" i="12"/>
  <c r="I43" i="12"/>
  <c r="H42" i="12"/>
  <c r="AH45" i="13" s="1"/>
  <c r="F45" i="13" s="1"/>
  <c r="I42" i="12"/>
  <c r="BJ45" i="13" s="1"/>
  <c r="AO45" i="13" s="1"/>
  <c r="H43" i="12"/>
  <c r="H44" i="12"/>
  <c r="I44" i="12"/>
  <c r="H45" i="12"/>
  <c r="AH48" i="13" s="1"/>
  <c r="I45" i="12"/>
  <c r="BQ48" i="13" s="1"/>
  <c r="BQ38" i="13" s="1"/>
  <c r="B37" i="12"/>
  <c r="B38" i="12"/>
  <c r="B39" i="12"/>
  <c r="B40" i="12"/>
  <c r="B41" i="12"/>
  <c r="B42" i="12"/>
  <c r="B43" i="12"/>
  <c r="B44" i="12"/>
  <c r="B45" i="12"/>
  <c r="B36" i="12"/>
  <c r="B28" i="12"/>
  <c r="B29" i="12"/>
  <c r="B30" i="12"/>
  <c r="B31" i="12"/>
  <c r="B27" i="12"/>
  <c r="Q52" i="11"/>
  <c r="Q53" i="11"/>
  <c r="Q55" i="11"/>
  <c r="Q56" i="11"/>
  <c r="Q58" i="11"/>
  <c r="Q59" i="11"/>
  <c r="Q60" i="11"/>
  <c r="Q61" i="11"/>
  <c r="Q62" i="11"/>
  <c r="Q63" i="11"/>
  <c r="Q64" i="11"/>
  <c r="Q65" i="11"/>
  <c r="Q67" i="11"/>
  <c r="Q68" i="11"/>
  <c r="V39" i="11"/>
  <c r="L31" i="11"/>
  <c r="L33" i="11"/>
  <c r="S34" i="11"/>
  <c r="S31" i="11"/>
  <c r="Q30" i="11"/>
  <c r="I31" i="11" l="1"/>
  <c r="AO31" i="11"/>
  <c r="AN31" i="11"/>
  <c r="AO33" i="11"/>
  <c r="AN33" i="11"/>
  <c r="AJ33" i="17"/>
  <c r="AJ32" i="17" s="1"/>
  <c r="AK32" i="17"/>
  <c r="T44" i="12"/>
  <c r="BY45" i="13"/>
  <c r="BZ45" i="13" s="1"/>
  <c r="H106" i="12"/>
  <c r="AH46" i="13"/>
  <c r="F46" i="13" s="1"/>
  <c r="S43" i="12"/>
  <c r="T43" i="12"/>
  <c r="BJ46" i="13"/>
  <c r="AO46" i="13" s="1"/>
  <c r="AH47" i="13"/>
  <c r="F47" i="13" s="1"/>
  <c r="BY47" i="13" s="1"/>
  <c r="BZ47" i="13" s="1"/>
  <c r="S44" i="12"/>
  <c r="H104" i="12"/>
  <c r="S45" i="12"/>
  <c r="T45" i="12"/>
  <c r="S42" i="12"/>
  <c r="T42" i="12"/>
  <c r="S33" i="11"/>
  <c r="H37" i="10"/>
  <c r="BA60" i="18" s="1"/>
  <c r="V41" i="11"/>
  <c r="Q41" i="11"/>
  <c r="Q38" i="11" s="1"/>
  <c r="V42" i="11"/>
  <c r="V43" i="11"/>
  <c r="V44" i="11"/>
  <c r="AS111" i="17"/>
  <c r="AS113" i="17"/>
  <c r="AO113" i="17" s="1"/>
  <c r="H33" i="10"/>
  <c r="S33" i="10" s="1"/>
  <c r="H29" i="10"/>
  <c r="H31" i="10"/>
  <c r="H32" i="10"/>
  <c r="AI31" i="11" l="1"/>
  <c r="AH31" i="11"/>
  <c r="BA40" i="18"/>
  <c r="BA39" i="18"/>
  <c r="BA37" i="18"/>
  <c r="BY46" i="13"/>
  <c r="BZ46" i="13" s="1"/>
  <c r="AO111" i="17"/>
  <c r="AS110" i="17"/>
  <c r="AS109" i="17" s="1"/>
  <c r="V30" i="11"/>
  <c r="S30" i="11" s="1"/>
  <c r="BA69" i="18"/>
  <c r="S41" i="11"/>
  <c r="H28" i="10"/>
  <c r="Q33" i="10"/>
  <c r="BA41" i="18"/>
  <c r="H30" i="10"/>
  <c r="V32" i="11"/>
  <c r="R33" i="10"/>
  <c r="AC31" i="11"/>
  <c r="AC32" i="11"/>
  <c r="AC33" i="11"/>
  <c r="AC34" i="11"/>
  <c r="AC39" i="11"/>
  <c r="AC40" i="11"/>
  <c r="AC41" i="11"/>
  <c r="AC42" i="11"/>
  <c r="AC43" i="11"/>
  <c r="AC44" i="11"/>
  <c r="AC45" i="11"/>
  <c r="AC46" i="11"/>
  <c r="X40" i="11"/>
  <c r="X41" i="11"/>
  <c r="X42" i="11"/>
  <c r="X43" i="11"/>
  <c r="X44" i="11"/>
  <c r="X45" i="11"/>
  <c r="X46" i="11"/>
  <c r="X39" i="11"/>
  <c r="X34" i="11"/>
  <c r="X33" i="11"/>
  <c r="X31" i="11"/>
  <c r="X32" i="11"/>
  <c r="X30" i="11"/>
  <c r="S44" i="11"/>
  <c r="S45" i="11"/>
  <c r="S46" i="11"/>
  <c r="S40" i="11"/>
  <c r="S42" i="11"/>
  <c r="S43" i="11"/>
  <c r="S39" i="11"/>
  <c r="N31" i="11"/>
  <c r="N32" i="11"/>
  <c r="N33" i="11"/>
  <c r="N34" i="11"/>
  <c r="N29" i="11" s="1"/>
  <c r="N30" i="11"/>
  <c r="N43" i="11"/>
  <c r="N44" i="11"/>
  <c r="N40" i="11"/>
  <c r="N41" i="11"/>
  <c r="N42" i="11"/>
  <c r="N39" i="11"/>
  <c r="N45" i="11"/>
  <c r="N46" i="11"/>
  <c r="J40" i="11"/>
  <c r="K40" i="11"/>
  <c r="L40" i="11"/>
  <c r="M40" i="11"/>
  <c r="J41" i="11"/>
  <c r="K41" i="11"/>
  <c r="L41" i="11"/>
  <c r="M41" i="11"/>
  <c r="J42" i="11"/>
  <c r="K42" i="11"/>
  <c r="L42" i="11"/>
  <c r="M42" i="11"/>
  <c r="J43" i="11"/>
  <c r="K43" i="11"/>
  <c r="L43" i="11"/>
  <c r="M43" i="11"/>
  <c r="J44" i="11"/>
  <c r="K44" i="11"/>
  <c r="L44" i="11"/>
  <c r="M44" i="11"/>
  <c r="J45" i="11"/>
  <c r="K45" i="11"/>
  <c r="L45" i="11"/>
  <c r="AN45" i="11" s="1"/>
  <c r="M45" i="11"/>
  <c r="AP45" i="11" s="1"/>
  <c r="J46" i="11"/>
  <c r="K46" i="11"/>
  <c r="L46" i="11"/>
  <c r="AN46" i="11" s="1"/>
  <c r="M46" i="11"/>
  <c r="AP46" i="11" s="1"/>
  <c r="J39" i="11"/>
  <c r="K39" i="11"/>
  <c r="L39" i="11"/>
  <c r="L38" i="11" s="1"/>
  <c r="M39" i="11"/>
  <c r="M38" i="11" s="1"/>
  <c r="B45" i="11"/>
  <c r="B46" i="11"/>
  <c r="B43" i="11"/>
  <c r="B44" i="11"/>
  <c r="B42" i="11"/>
  <c r="B40" i="11"/>
  <c r="B41" i="11"/>
  <c r="B39" i="11"/>
  <c r="H40" i="10"/>
  <c r="H41" i="10"/>
  <c r="H42" i="10"/>
  <c r="Q42" i="10" s="1"/>
  <c r="H43" i="10"/>
  <c r="Q43" i="10" s="1"/>
  <c r="H44" i="10"/>
  <c r="Q44" i="10" s="1"/>
  <c r="H50" i="10"/>
  <c r="H52" i="10"/>
  <c r="H53" i="10"/>
  <c r="H55" i="10"/>
  <c r="H56" i="10"/>
  <c r="H57" i="10"/>
  <c r="H58" i="10"/>
  <c r="H59" i="10"/>
  <c r="H60" i="10"/>
  <c r="H61" i="10"/>
  <c r="H62" i="10"/>
  <c r="H64" i="10"/>
  <c r="H65" i="10"/>
  <c r="B34" i="11"/>
  <c r="B33" i="11"/>
  <c r="B32" i="11"/>
  <c r="B31" i="11"/>
  <c r="B30" i="11"/>
  <c r="BA36" i="18" l="1"/>
  <c r="BA38" i="18"/>
  <c r="N38" i="11"/>
  <c r="H36" i="10"/>
  <c r="BA65" i="18"/>
  <c r="BA68" i="18"/>
  <c r="Q41" i="10"/>
  <c r="BA64" i="18"/>
  <c r="BA67" i="18"/>
  <c r="Q40" i="10"/>
  <c r="BA63" i="18"/>
  <c r="BA66" i="18"/>
  <c r="L32" i="11"/>
  <c r="S32" i="11"/>
  <c r="R43" i="10"/>
  <c r="R44" i="10"/>
  <c r="I39" i="11"/>
  <c r="I44" i="11"/>
  <c r="I42" i="11"/>
  <c r="I40" i="11"/>
  <c r="I45" i="11"/>
  <c r="AH45" i="11" s="1"/>
  <c r="I43" i="11"/>
  <c r="I41" i="11"/>
  <c r="I46" i="11"/>
  <c r="AH46" i="11" s="1"/>
  <c r="I32" i="11" l="1"/>
  <c r="AN32" i="11"/>
  <c r="AO32" i="11"/>
  <c r="BA35" i="18"/>
  <c r="BA34" i="18" s="1"/>
  <c r="D72" i="13"/>
  <c r="AA70" i="13"/>
  <c r="AI32" i="11" l="1"/>
  <c r="AH32" i="11"/>
  <c r="Z81" i="18"/>
  <c r="Z80" i="18" s="1"/>
  <c r="Z73" i="18"/>
  <c r="Z72" i="18" s="1"/>
  <c r="Z71" i="18" l="1"/>
  <c r="Z27" i="18" s="1"/>
  <c r="AL47" i="17"/>
  <c r="N111" i="17"/>
  <c r="N113" i="17"/>
  <c r="J113" i="17" s="1"/>
  <c r="AJ42" i="17" l="1"/>
  <c r="N110" i="17"/>
  <c r="J111" i="17"/>
  <c r="L47" i="17"/>
  <c r="AM76" i="15"/>
  <c r="AM75" i="15" s="1"/>
  <c r="AM25" i="15" s="1"/>
  <c r="I32" i="14"/>
  <c r="I76" i="14"/>
  <c r="I25" i="14" s="1"/>
  <c r="J110" i="17" l="1"/>
  <c r="N109" i="17"/>
  <c r="J29" i="17"/>
  <c r="AM23" i="15"/>
  <c r="O103" i="12"/>
  <c r="Q103" i="12"/>
  <c r="AN113" i="17"/>
  <c r="AJ113" i="17" s="1"/>
  <c r="P105" i="12"/>
  <c r="N105" i="12"/>
  <c r="L105" i="12"/>
  <c r="K105" i="12"/>
  <c r="AN112" i="17" s="1"/>
  <c r="AJ112" i="17" s="1"/>
  <c r="J105" i="12"/>
  <c r="AN111" i="17"/>
  <c r="P103" i="12" l="1"/>
  <c r="AN110" i="17"/>
  <c r="AN109" i="17" s="1"/>
  <c r="AJ111" i="17"/>
  <c r="D16" i="12"/>
  <c r="D17" i="12"/>
  <c r="D19" i="12"/>
  <c r="D20" i="12"/>
  <c r="D21" i="12"/>
  <c r="F27" i="10"/>
  <c r="AJ110" i="17" l="1"/>
  <c r="AJ109" i="17" s="1"/>
  <c r="AN29" i="17"/>
  <c r="D79" i="10"/>
  <c r="P69" i="12" l="1"/>
  <c r="P68" i="12" s="1"/>
  <c r="N69" i="12"/>
  <c r="P22" i="12"/>
  <c r="P102" i="12"/>
  <c r="I106" i="12"/>
  <c r="E106" i="12"/>
  <c r="G106" i="12" s="1"/>
  <c r="E104" i="12"/>
  <c r="O68" i="10"/>
  <c r="O67" i="10" s="1"/>
  <c r="H71" i="10"/>
  <c r="Q71" i="10" s="1"/>
  <c r="G71" i="10"/>
  <c r="G69" i="10"/>
  <c r="D68" i="10"/>
  <c r="E68" i="10"/>
  <c r="AZ74" i="18" l="1"/>
  <c r="G71" i="11"/>
  <c r="D80" i="17"/>
  <c r="AZ77" i="18"/>
  <c r="G74" i="11"/>
  <c r="D74" i="11" s="1"/>
  <c r="E103" i="12"/>
  <c r="E102" i="12" s="1"/>
  <c r="G104" i="12"/>
  <c r="F72" i="10"/>
  <c r="F104" i="10"/>
  <c r="F105" i="10"/>
  <c r="F106" i="10"/>
  <c r="F107" i="10"/>
  <c r="F108" i="10"/>
  <c r="F109" i="10"/>
  <c r="F110" i="10"/>
  <c r="AZ73" i="18" l="1"/>
  <c r="AZ72" i="18" s="1"/>
  <c r="AZ71" i="18" s="1"/>
  <c r="AZ27" i="18" s="1"/>
  <c r="H46" i="24"/>
  <c r="F76" i="24"/>
  <c r="G22" i="24"/>
  <c r="G23" i="24"/>
  <c r="H23" i="24" s="1"/>
  <c r="G24" i="24"/>
  <c r="G25" i="24"/>
  <c r="G26" i="24"/>
  <c r="G27" i="24"/>
  <c r="G28" i="24"/>
  <c r="E29" i="24"/>
  <c r="E21" i="24" s="1"/>
  <c r="F29" i="24"/>
  <c r="F21" i="24" s="1"/>
  <c r="F20" i="24" s="1"/>
  <c r="G30" i="24"/>
  <c r="G31" i="24"/>
  <c r="G32" i="24"/>
  <c r="G33" i="24"/>
  <c r="G34" i="24"/>
  <c r="G35" i="24"/>
  <c r="G36" i="24"/>
  <c r="G37" i="24"/>
  <c r="H37" i="24" s="1"/>
  <c r="G38" i="24"/>
  <c r="G39" i="24"/>
  <c r="G40" i="24"/>
  <c r="G41" i="24"/>
  <c r="G42" i="24"/>
  <c r="G43" i="24"/>
  <c r="G46" i="24"/>
  <c r="G47" i="24"/>
  <c r="G48" i="24"/>
  <c r="G49" i="24"/>
  <c r="H49" i="24" s="1"/>
  <c r="G50" i="24"/>
  <c r="G52" i="24"/>
  <c r="G53" i="24"/>
  <c r="G54" i="24"/>
  <c r="E55" i="24"/>
  <c r="F55" i="24"/>
  <c r="F45" i="24" s="1"/>
  <c r="F44" i="24" s="1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H68" i="24" s="1"/>
  <c r="G69" i="24"/>
  <c r="G70" i="24"/>
  <c r="G71" i="24"/>
  <c r="G72" i="24"/>
  <c r="E73" i="24"/>
  <c r="F73" i="24"/>
  <c r="G74" i="24"/>
  <c r="H74" i="24" s="1"/>
  <c r="G75" i="24"/>
  <c r="H75" i="24" s="1"/>
  <c r="G77" i="24"/>
  <c r="G78" i="24"/>
  <c r="G79" i="24"/>
  <c r="H79" i="24" s="1"/>
  <c r="G80" i="24"/>
  <c r="G81" i="24"/>
  <c r="G82" i="24"/>
  <c r="G83" i="24"/>
  <c r="H83" i="24" s="1"/>
  <c r="G84" i="24"/>
  <c r="G85" i="24"/>
  <c r="G86" i="24"/>
  <c r="G87" i="24"/>
  <c r="H87" i="24" s="1"/>
  <c r="D76" i="24"/>
  <c r="D73" i="24"/>
  <c r="D55" i="24"/>
  <c r="D29" i="24"/>
  <c r="G55" i="24" l="1"/>
  <c r="H55" i="24" s="1"/>
  <c r="H22" i="24"/>
  <c r="H26" i="24"/>
  <c r="H33" i="24"/>
  <c r="H60" i="24"/>
  <c r="H64" i="24"/>
  <c r="G76" i="24"/>
  <c r="H41" i="24"/>
  <c r="H53" i="24"/>
  <c r="G73" i="24"/>
  <c r="D21" i="24"/>
  <c r="D20" i="24" s="1"/>
  <c r="E20" i="24"/>
  <c r="G21" i="24"/>
  <c r="F19" i="24"/>
  <c r="F18" i="24" s="1"/>
  <c r="E45" i="24"/>
  <c r="H56" i="24"/>
  <c r="G29" i="24"/>
  <c r="D45" i="24"/>
  <c r="D44" i="24" s="1"/>
  <c r="H25" i="24"/>
  <c r="H36" i="24"/>
  <c r="H40" i="24"/>
  <c r="H48" i="24"/>
  <c r="H52" i="24"/>
  <c r="H59" i="24"/>
  <c r="H63" i="24"/>
  <c r="H67" i="24"/>
  <c r="H71" i="24"/>
  <c r="H78" i="24"/>
  <c r="H82" i="24"/>
  <c r="H24" i="24"/>
  <c r="H28" i="24"/>
  <c r="H31" i="24"/>
  <c r="H35" i="24"/>
  <c r="H39" i="24"/>
  <c r="H47" i="24"/>
  <c r="H58" i="24"/>
  <c r="H62" i="24"/>
  <c r="H66" i="24"/>
  <c r="H70" i="24"/>
  <c r="H81" i="24"/>
  <c r="H85" i="24"/>
  <c r="H30" i="24"/>
  <c r="H34" i="24"/>
  <c r="H38" i="24"/>
  <c r="H42" i="24"/>
  <c r="H50" i="24"/>
  <c r="H54" i="24"/>
  <c r="H57" i="24"/>
  <c r="H61" i="24"/>
  <c r="H65" i="24"/>
  <c r="H69" i="24"/>
  <c r="H80" i="24"/>
  <c r="H84" i="24"/>
  <c r="H45" i="24" l="1"/>
  <c r="H44" i="24" s="1"/>
  <c r="H29" i="24"/>
  <c r="D19" i="24"/>
  <c r="D18" i="24" s="1"/>
  <c r="E44" i="24"/>
  <c r="G44" i="24" s="1"/>
  <c r="G45" i="24"/>
  <c r="G20" i="24"/>
  <c r="H73" i="24"/>
  <c r="E19" i="24" l="1"/>
  <c r="E18" i="24" s="1"/>
  <c r="G18" i="24" s="1"/>
  <c r="G19" i="24" l="1"/>
  <c r="D72" i="12" l="1"/>
  <c r="D107" i="12"/>
  <c r="D18" i="12" l="1"/>
  <c r="G25" i="12"/>
  <c r="G24" i="12" s="1"/>
  <c r="G23" i="12" s="1"/>
  <c r="G17" i="12" s="1"/>
  <c r="G69" i="12"/>
  <c r="G68" i="12" s="1"/>
  <c r="G77" i="12"/>
  <c r="G76" i="12" s="1"/>
  <c r="G67" i="12" l="1"/>
  <c r="G18" i="12" s="1"/>
  <c r="D108" i="13" l="1"/>
  <c r="D110" i="13"/>
  <c r="AO108" i="13"/>
  <c r="AO109" i="13"/>
  <c r="AO107" i="13"/>
  <c r="AA72" i="18" l="1"/>
  <c r="AA71" i="18" s="1"/>
  <c r="AA27" i="18" s="1"/>
  <c r="AA25" i="18" s="1"/>
  <c r="Y81" i="18"/>
  <c r="Y80" i="18" s="1"/>
  <c r="Y27" i="18" s="1"/>
  <c r="Y25" i="18" s="1"/>
  <c r="G35" i="18"/>
  <c r="AB110" i="17"/>
  <c r="AG110" i="17"/>
  <c r="AH110" i="17"/>
  <c r="BB29" i="17"/>
  <c r="AL29" i="17"/>
  <c r="AM29" i="17"/>
  <c r="AQ29" i="17"/>
  <c r="AR29" i="17"/>
  <c r="AS29" i="17"/>
  <c r="AU29" i="17"/>
  <c r="AV29" i="17"/>
  <c r="AX29" i="17"/>
  <c r="BA29" i="17"/>
  <c r="AK29" i="17"/>
  <c r="AL25" i="17"/>
  <c r="AM25" i="17"/>
  <c r="AN25" i="17"/>
  <c r="AQ25" i="17"/>
  <c r="AR25" i="17"/>
  <c r="AS25" i="17"/>
  <c r="AV25" i="17"/>
  <c r="AW25" i="17"/>
  <c r="AX25" i="17"/>
  <c r="AJ26" i="17"/>
  <c r="AO26" i="17"/>
  <c r="AP26" i="17" s="1"/>
  <c r="AT26" i="17"/>
  <c r="AY26" i="17"/>
  <c r="AJ25" i="17" l="1"/>
  <c r="AJ29" i="17"/>
  <c r="AZ29" i="17"/>
  <c r="AV74" i="15" l="1"/>
  <c r="AV25" i="15" s="1"/>
  <c r="AW74" i="15"/>
  <c r="AW25" i="15" s="1"/>
  <c r="AX74" i="15"/>
  <c r="AX25" i="15" s="1"/>
  <c r="AY74" i="15"/>
  <c r="AY25" i="15" s="1"/>
  <c r="AZ74" i="15"/>
  <c r="AZ25" i="15" s="1"/>
  <c r="BA74" i="15"/>
  <c r="BA25" i="15" s="1"/>
  <c r="BB74" i="15"/>
  <c r="BB25" i="15" s="1"/>
  <c r="BC74" i="15"/>
  <c r="BC25" i="15" s="1"/>
  <c r="BD74" i="15"/>
  <c r="BD25" i="15" s="1"/>
  <c r="BE74" i="15"/>
  <c r="BE25" i="15" s="1"/>
  <c r="BF74" i="15"/>
  <c r="BF25" i="15" s="1"/>
  <c r="BG74" i="15"/>
  <c r="BG25" i="15" s="1"/>
  <c r="BH74" i="15"/>
  <c r="BH25" i="15" s="1"/>
  <c r="BI74" i="15"/>
  <c r="BI25" i="15" s="1"/>
  <c r="BJ74" i="15"/>
  <c r="BJ25" i="15" s="1"/>
  <c r="BK74" i="15"/>
  <c r="BK25" i="15" s="1"/>
  <c r="BL74" i="15"/>
  <c r="BL25" i="15" s="1"/>
  <c r="BM74" i="15"/>
  <c r="BM25" i="15" s="1"/>
  <c r="BN74" i="15"/>
  <c r="BN25" i="15" s="1"/>
  <c r="BO74" i="15"/>
  <c r="BO25" i="15" s="1"/>
  <c r="BP74" i="15"/>
  <c r="BP25" i="15" s="1"/>
  <c r="BQ74" i="15"/>
  <c r="BQ25" i="15" s="1"/>
  <c r="BR25" i="15"/>
  <c r="BS74" i="15"/>
  <c r="BS25" i="15" s="1"/>
  <c r="BT74" i="15"/>
  <c r="BT25" i="15" s="1"/>
  <c r="BU74" i="15"/>
  <c r="BU25" i="15" s="1"/>
  <c r="BV25" i="15"/>
  <c r="AU74" i="15"/>
  <c r="AU25" i="15" s="1"/>
  <c r="AV42" i="15"/>
  <c r="AW42" i="15"/>
  <c r="AX42" i="15"/>
  <c r="AY42" i="15"/>
  <c r="AZ42" i="15"/>
  <c r="BA42" i="15"/>
  <c r="AU42" i="15"/>
  <c r="AW33" i="15"/>
  <c r="AW32" i="15" s="1"/>
  <c r="AP34" i="15"/>
  <c r="BY34" i="15" s="1"/>
  <c r="AP36" i="15"/>
  <c r="BY36" i="15" s="1"/>
  <c r="AR47" i="15"/>
  <c r="AP47" i="15"/>
  <c r="AP46" i="15"/>
  <c r="AP45" i="15"/>
  <c r="AP43" i="15"/>
  <c r="AN43" i="15"/>
  <c r="AO43" i="15"/>
  <c r="AQ43" i="15"/>
  <c r="AR43" i="15"/>
  <c r="AS43" i="15"/>
  <c r="AT43" i="15"/>
  <c r="AN44" i="15"/>
  <c r="AO44" i="15"/>
  <c r="AP44" i="15"/>
  <c r="AQ44" i="15"/>
  <c r="AR44" i="15"/>
  <c r="AS44" i="15"/>
  <c r="AT44" i="15"/>
  <c r="AN45" i="15"/>
  <c r="AO45" i="15"/>
  <c r="AQ45" i="15"/>
  <c r="AS45" i="15"/>
  <c r="AT45" i="15"/>
  <c r="AN46" i="15"/>
  <c r="AO46" i="15"/>
  <c r="AQ46" i="15"/>
  <c r="AR46" i="15"/>
  <c r="AS46" i="15"/>
  <c r="AT46" i="15"/>
  <c r="AN47" i="15"/>
  <c r="AO47" i="15"/>
  <c r="AQ47" i="15"/>
  <c r="AS47" i="15"/>
  <c r="AT47" i="15"/>
  <c r="AN52" i="15"/>
  <c r="AO52" i="15"/>
  <c r="AP52" i="15"/>
  <c r="AQ52" i="15"/>
  <c r="AR52" i="15"/>
  <c r="AS52" i="15"/>
  <c r="AT52" i="15"/>
  <c r="AN34" i="15"/>
  <c r="BW34" i="15" s="1"/>
  <c r="AO34" i="15"/>
  <c r="BX34" i="15" s="1"/>
  <c r="AQ34" i="15"/>
  <c r="BZ34" i="15" s="1"/>
  <c r="AR34" i="15"/>
  <c r="CA34" i="15" s="1"/>
  <c r="AS34" i="15"/>
  <c r="CB34" i="15" s="1"/>
  <c r="AT34" i="15"/>
  <c r="CC34" i="15" s="1"/>
  <c r="AN35" i="15"/>
  <c r="BW35" i="15" s="1"/>
  <c r="AO35" i="15"/>
  <c r="BX35" i="15" s="1"/>
  <c r="AP35" i="15"/>
  <c r="BY35" i="15" s="1"/>
  <c r="AQ35" i="15"/>
  <c r="BZ35" i="15" s="1"/>
  <c r="AR35" i="15"/>
  <c r="CA35" i="15" s="1"/>
  <c r="AS35" i="15"/>
  <c r="CB35" i="15" s="1"/>
  <c r="AT35" i="15"/>
  <c r="CC35" i="15" s="1"/>
  <c r="AN36" i="15"/>
  <c r="BW36" i="15" s="1"/>
  <c r="AO36" i="15"/>
  <c r="BX36" i="15" s="1"/>
  <c r="AQ36" i="15"/>
  <c r="BZ36" i="15" s="1"/>
  <c r="AR36" i="15"/>
  <c r="CA36" i="15" s="1"/>
  <c r="AS36" i="15"/>
  <c r="CB36" i="15" s="1"/>
  <c r="AT36" i="15"/>
  <c r="CC36" i="15" s="1"/>
  <c r="AN37" i="15"/>
  <c r="BW37" i="15" s="1"/>
  <c r="AO37" i="15"/>
  <c r="BX37" i="15" s="1"/>
  <c r="AP37" i="15"/>
  <c r="BY37" i="15" s="1"/>
  <c r="AQ37" i="15"/>
  <c r="BZ37" i="15" s="1"/>
  <c r="AR37" i="15"/>
  <c r="CA37" i="15" s="1"/>
  <c r="AS37" i="15"/>
  <c r="CB37" i="15" s="1"/>
  <c r="AT37" i="15"/>
  <c r="CC37" i="15" s="1"/>
  <c r="AN38" i="15"/>
  <c r="BW38" i="15" s="1"/>
  <c r="AO38" i="15"/>
  <c r="BX38" i="15" s="1"/>
  <c r="AQ38" i="15"/>
  <c r="BZ38" i="15" s="1"/>
  <c r="AR38" i="15"/>
  <c r="CA38" i="15" s="1"/>
  <c r="AS38" i="15"/>
  <c r="CB38" i="15" s="1"/>
  <c r="AT38" i="15"/>
  <c r="CC38" i="15" s="1"/>
  <c r="BR33" i="15"/>
  <c r="BR32" i="15" s="1"/>
  <c r="AP38" i="15"/>
  <c r="BY38" i="15" s="1"/>
  <c r="AV33" i="15"/>
  <c r="AV32" i="15" s="1"/>
  <c r="AX33" i="15"/>
  <c r="AX32" i="15" s="1"/>
  <c r="AY32" i="15"/>
  <c r="AZ33" i="15"/>
  <c r="AZ32" i="15" s="1"/>
  <c r="BA33" i="15"/>
  <c r="BA32" i="15" s="1"/>
  <c r="BB33" i="15"/>
  <c r="BB32" i="15" s="1"/>
  <c r="BC33" i="15"/>
  <c r="BC32" i="15" s="1"/>
  <c r="BD33" i="15"/>
  <c r="BD32" i="15" s="1"/>
  <c r="BE33" i="15"/>
  <c r="BE32" i="15" s="1"/>
  <c r="BF33" i="15"/>
  <c r="BF32" i="15" s="1"/>
  <c r="BG33" i="15"/>
  <c r="BG32" i="15" s="1"/>
  <c r="BH33" i="15"/>
  <c r="BH32" i="15" s="1"/>
  <c r="BI33" i="15"/>
  <c r="BI32" i="15" s="1"/>
  <c r="BJ33" i="15"/>
  <c r="BJ32" i="15" s="1"/>
  <c r="BL33" i="15"/>
  <c r="BL32" i="15" s="1"/>
  <c r="BL31" i="15" s="1"/>
  <c r="BL30" i="15" s="1"/>
  <c r="BL24" i="15" s="1"/>
  <c r="BM33" i="15"/>
  <c r="BM32" i="15" s="1"/>
  <c r="BM31" i="15" s="1"/>
  <c r="BM30" i="15" s="1"/>
  <c r="BM24" i="15" s="1"/>
  <c r="BN33" i="15"/>
  <c r="BN32" i="15" s="1"/>
  <c r="BO33" i="15"/>
  <c r="BO32" i="15" s="1"/>
  <c r="BO31" i="15" s="1"/>
  <c r="BO30" i="15" s="1"/>
  <c r="BO24" i="15" s="1"/>
  <c r="BP33" i="15"/>
  <c r="BP32" i="15" s="1"/>
  <c r="BQ33" i="15"/>
  <c r="BQ32" i="15" s="1"/>
  <c r="BQ31" i="15" s="1"/>
  <c r="BQ30" i="15" s="1"/>
  <c r="BQ24" i="15" s="1"/>
  <c r="BS33" i="15"/>
  <c r="BS32" i="15" s="1"/>
  <c r="BS31" i="15" s="1"/>
  <c r="BS30" i="15" s="1"/>
  <c r="BS24" i="15" s="1"/>
  <c r="BT33" i="15"/>
  <c r="BT32" i="15" s="1"/>
  <c r="BU33" i="15"/>
  <c r="BU32" i="15" s="1"/>
  <c r="BV33" i="15"/>
  <c r="BV32" i="15" s="1"/>
  <c r="AU33" i="15"/>
  <c r="AU32" i="15" s="1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K25" i="13"/>
  <c r="BL25" i="13"/>
  <c r="BM25" i="13"/>
  <c r="BN25" i="13"/>
  <c r="BP25" i="13"/>
  <c r="AU25" i="13"/>
  <c r="BR106" i="13"/>
  <c r="BR25" i="13" s="1"/>
  <c r="BS106" i="13"/>
  <c r="BS25" i="13" s="1"/>
  <c r="BT106" i="13"/>
  <c r="BT25" i="13" s="1"/>
  <c r="BU106" i="13"/>
  <c r="BU25" i="13" s="1"/>
  <c r="BV106" i="13"/>
  <c r="BV25" i="13" s="1"/>
  <c r="AV38" i="13"/>
  <c r="P33" i="14"/>
  <c r="P32" i="14" s="1"/>
  <c r="Q32" i="14"/>
  <c r="R33" i="14"/>
  <c r="R32" i="14" s="1"/>
  <c r="S33" i="14"/>
  <c r="S32" i="14" s="1"/>
  <c r="T33" i="14"/>
  <c r="T32" i="14" s="1"/>
  <c r="U33" i="14"/>
  <c r="U32" i="14" s="1"/>
  <c r="V32" i="14"/>
  <c r="W33" i="14"/>
  <c r="W32" i="14" s="1"/>
  <c r="X33" i="14"/>
  <c r="X32" i="14" s="1"/>
  <c r="Y33" i="14"/>
  <c r="Y32" i="14" s="1"/>
  <c r="Z33" i="14"/>
  <c r="Z32" i="14" s="1"/>
  <c r="AB33" i="14"/>
  <c r="AB32" i="14" s="1"/>
  <c r="AC33" i="14"/>
  <c r="AC32" i="14" s="1"/>
  <c r="AD33" i="14"/>
  <c r="AD32" i="14" s="1"/>
  <c r="AE33" i="14"/>
  <c r="AE32" i="14" s="1"/>
  <c r="AG33" i="14"/>
  <c r="AG32" i="14" s="1"/>
  <c r="AH33" i="14"/>
  <c r="AH32" i="14" s="1"/>
  <c r="O33" i="14"/>
  <c r="O32" i="14" s="1"/>
  <c r="AV71" i="13"/>
  <c r="AV70" i="13" s="1"/>
  <c r="AV21" i="13" s="1"/>
  <c r="AW71" i="13"/>
  <c r="AW70" i="13" s="1"/>
  <c r="AW21" i="13" s="1"/>
  <c r="AX71" i="13"/>
  <c r="AX70" i="13" s="1"/>
  <c r="AX21" i="13" s="1"/>
  <c r="AY71" i="13"/>
  <c r="AY70" i="13" s="1"/>
  <c r="AY21" i="13" s="1"/>
  <c r="AZ71" i="13"/>
  <c r="AZ70" i="13" s="1"/>
  <c r="AZ21" i="13" s="1"/>
  <c r="BA71" i="13"/>
  <c r="BA70" i="13" s="1"/>
  <c r="BA21" i="13" s="1"/>
  <c r="BB71" i="13"/>
  <c r="BB70" i="13" s="1"/>
  <c r="BB21" i="13" s="1"/>
  <c r="BC71" i="13"/>
  <c r="BC70" i="13" s="1"/>
  <c r="BC21" i="13" s="1"/>
  <c r="BD71" i="13"/>
  <c r="BD70" i="13" s="1"/>
  <c r="BD21" i="13" s="1"/>
  <c r="BE71" i="13"/>
  <c r="BE70" i="13" s="1"/>
  <c r="BE21" i="13" s="1"/>
  <c r="BF71" i="13"/>
  <c r="BF70" i="13" s="1"/>
  <c r="BF21" i="13" s="1"/>
  <c r="BG71" i="13"/>
  <c r="BG70" i="13" s="1"/>
  <c r="BG21" i="13" s="1"/>
  <c r="BH71" i="13"/>
  <c r="BH70" i="13" s="1"/>
  <c r="BH21" i="13" s="1"/>
  <c r="BI71" i="13"/>
  <c r="BI70" i="13" s="1"/>
  <c r="BI21" i="13" s="1"/>
  <c r="BJ71" i="13"/>
  <c r="BJ70" i="13" s="1"/>
  <c r="BJ21" i="13" s="1"/>
  <c r="BK71" i="13"/>
  <c r="BK70" i="13" s="1"/>
  <c r="BK21" i="13" s="1"/>
  <c r="BL71" i="13"/>
  <c r="BL70" i="13" s="1"/>
  <c r="BL21" i="13" s="1"/>
  <c r="BM71" i="13"/>
  <c r="BM70" i="13" s="1"/>
  <c r="BM21" i="13" s="1"/>
  <c r="BN71" i="13"/>
  <c r="BN70" i="13" s="1"/>
  <c r="BN21" i="13" s="1"/>
  <c r="BO71" i="13"/>
  <c r="BO70" i="13" s="1"/>
  <c r="BO21" i="13" s="1"/>
  <c r="BP71" i="13"/>
  <c r="BP70" i="13" s="1"/>
  <c r="BP21" i="13" s="1"/>
  <c r="BR71" i="13"/>
  <c r="BR21" i="13" s="1"/>
  <c r="BS71" i="13"/>
  <c r="BS21" i="13" s="1"/>
  <c r="BT71" i="13"/>
  <c r="BT21" i="13" s="1"/>
  <c r="BU71" i="13"/>
  <c r="BU21" i="13" s="1"/>
  <c r="BV71" i="13"/>
  <c r="BV21" i="13" s="1"/>
  <c r="AU71" i="13"/>
  <c r="AU70" i="13" s="1"/>
  <c r="AU21" i="13" s="1"/>
  <c r="AV80" i="13"/>
  <c r="AW80" i="13"/>
  <c r="AX80" i="13"/>
  <c r="AY80" i="13"/>
  <c r="AZ80" i="13"/>
  <c r="BA80" i="13"/>
  <c r="BB80" i="13"/>
  <c r="BC80" i="13"/>
  <c r="BD80" i="13"/>
  <c r="BE80" i="13"/>
  <c r="BF80" i="13"/>
  <c r="BG80" i="13"/>
  <c r="BH80" i="13"/>
  <c r="BI80" i="13"/>
  <c r="BJ80" i="13"/>
  <c r="BK80" i="13"/>
  <c r="BL80" i="13"/>
  <c r="BM80" i="13"/>
  <c r="BN80" i="13"/>
  <c r="BO80" i="13"/>
  <c r="BP80" i="13"/>
  <c r="BR80" i="13"/>
  <c r="BS80" i="13"/>
  <c r="BT80" i="13"/>
  <c r="BU80" i="13"/>
  <c r="BV80" i="13"/>
  <c r="AU80" i="13"/>
  <c r="AW38" i="13"/>
  <c r="AX38" i="13"/>
  <c r="AY38" i="13"/>
  <c r="AZ38" i="13"/>
  <c r="BA38" i="13"/>
  <c r="AU38" i="13"/>
  <c r="BL23" i="15" l="1"/>
  <c r="AV31" i="15"/>
  <c r="AV30" i="15" s="1"/>
  <c r="AV24" i="15" s="1"/>
  <c r="AV23" i="15" s="1"/>
  <c r="BO23" i="15"/>
  <c r="BU31" i="15"/>
  <c r="BU30" i="15" s="1"/>
  <c r="BU24" i="15" s="1"/>
  <c r="BU23" i="15" s="1"/>
  <c r="BI31" i="15"/>
  <c r="BI30" i="15" s="1"/>
  <c r="BI24" i="15" s="1"/>
  <c r="BI23" i="15" s="1"/>
  <c r="BG31" i="15"/>
  <c r="BG30" i="15" s="1"/>
  <c r="BG24" i="15" s="1"/>
  <c r="BG23" i="15" s="1"/>
  <c r="BE31" i="15"/>
  <c r="BE30" i="15" s="1"/>
  <c r="BE24" i="15" s="1"/>
  <c r="BE23" i="15" s="1"/>
  <c r="BC31" i="15"/>
  <c r="BC30" i="15" s="1"/>
  <c r="BC24" i="15" s="1"/>
  <c r="BC23" i="15" s="1"/>
  <c r="BA31" i="15"/>
  <c r="BA30" i="15" s="1"/>
  <c r="BA24" i="15" s="1"/>
  <c r="BA23" i="15" s="1"/>
  <c r="AY31" i="15"/>
  <c r="AY30" i="15" s="1"/>
  <c r="AY24" i="15" s="1"/>
  <c r="AY23" i="15" s="1"/>
  <c r="AW31" i="15"/>
  <c r="AW30" i="15" s="1"/>
  <c r="AW24" i="15" s="1"/>
  <c r="AW23" i="15" s="1"/>
  <c r="BR31" i="15"/>
  <c r="BR30" i="15" s="1"/>
  <c r="BR24" i="15" s="1"/>
  <c r="BR23" i="15" s="1"/>
  <c r="BQ23" i="15"/>
  <c r="AU31" i="15"/>
  <c r="AU30" i="15" s="1"/>
  <c r="AU24" i="15" s="1"/>
  <c r="AU23" i="15" s="1"/>
  <c r="BS23" i="15"/>
  <c r="BV31" i="15"/>
  <c r="BV30" i="15" s="1"/>
  <c r="BV24" i="15" s="1"/>
  <c r="BV23" i="15" s="1"/>
  <c r="BN31" i="15"/>
  <c r="BN30" i="15" s="1"/>
  <c r="BN24" i="15" s="1"/>
  <c r="BN23" i="15" s="1"/>
  <c r="BM23" i="15"/>
  <c r="AR45" i="15"/>
  <c r="BT31" i="15"/>
  <c r="BT30" i="15" s="1"/>
  <c r="BT24" i="15" s="1"/>
  <c r="BT23" i="15" s="1"/>
  <c r="BP31" i="15"/>
  <c r="BP30" i="15" s="1"/>
  <c r="BP24" i="15" s="1"/>
  <c r="BP23" i="15" s="1"/>
  <c r="BJ31" i="15"/>
  <c r="BJ30" i="15" s="1"/>
  <c r="BJ24" i="15" s="1"/>
  <c r="BJ23" i="15" s="1"/>
  <c r="BF31" i="15"/>
  <c r="BF30" i="15" s="1"/>
  <c r="BF24" i="15" s="1"/>
  <c r="BF23" i="15" s="1"/>
  <c r="BB31" i="15"/>
  <c r="BB30" i="15" s="1"/>
  <c r="BB24" i="15" s="1"/>
  <c r="BB23" i="15" s="1"/>
  <c r="AX31" i="15"/>
  <c r="AX30" i="15" s="1"/>
  <c r="AX24" i="15" s="1"/>
  <c r="AX23" i="15" s="1"/>
  <c r="BH31" i="15"/>
  <c r="BH30" i="15" s="1"/>
  <c r="BH24" i="15" s="1"/>
  <c r="BH23" i="15" s="1"/>
  <c r="BD31" i="15"/>
  <c r="BD30" i="15" s="1"/>
  <c r="BD24" i="15" s="1"/>
  <c r="BD23" i="15" s="1"/>
  <c r="AZ31" i="15"/>
  <c r="AZ30" i="15" s="1"/>
  <c r="AZ24" i="15" s="1"/>
  <c r="AZ23" i="15" s="1"/>
  <c r="BK33" i="15"/>
  <c r="BK32" i="15" s="1"/>
  <c r="BK31" i="15" s="1"/>
  <c r="BK30" i="15" s="1"/>
  <c r="BK24" i="15" s="1"/>
  <c r="BK23" i="15" s="1"/>
  <c r="AR38" i="13" l="1"/>
  <c r="M37" i="14"/>
  <c r="N37" i="14"/>
  <c r="K37" i="14"/>
  <c r="M36" i="14"/>
  <c r="N36" i="14"/>
  <c r="K36" i="14"/>
  <c r="K35" i="14"/>
  <c r="M35" i="14"/>
  <c r="N35" i="14"/>
  <c r="M34" i="14"/>
  <c r="N34" i="14"/>
  <c r="K34" i="14"/>
  <c r="J34" i="14"/>
  <c r="J35" i="14"/>
  <c r="J36" i="14"/>
  <c r="J37" i="14"/>
  <c r="J38" i="14"/>
  <c r="K38" i="14"/>
  <c r="M38" i="14"/>
  <c r="N38" i="14"/>
  <c r="K52" i="14"/>
  <c r="M52" i="14"/>
  <c r="N52" i="14"/>
  <c r="K47" i="14"/>
  <c r="M47" i="14"/>
  <c r="N47" i="14"/>
  <c r="K46" i="14"/>
  <c r="L46" i="14"/>
  <c r="M46" i="14"/>
  <c r="N46" i="14"/>
  <c r="K45" i="14"/>
  <c r="M45" i="14"/>
  <c r="N45" i="14"/>
  <c r="K44" i="14"/>
  <c r="L44" i="14"/>
  <c r="M61" i="18" s="1"/>
  <c r="M44" i="14"/>
  <c r="N44" i="14"/>
  <c r="J52" i="14"/>
  <c r="E69" i="18" s="1"/>
  <c r="J44" i="14"/>
  <c r="E61" i="18" s="1"/>
  <c r="J45" i="14"/>
  <c r="E62" i="18" s="1"/>
  <c r="J46" i="14"/>
  <c r="E63" i="18" s="1"/>
  <c r="J47" i="14"/>
  <c r="K43" i="14"/>
  <c r="M43" i="14"/>
  <c r="N43" i="14"/>
  <c r="J43" i="14"/>
  <c r="E60" i="18" s="1"/>
  <c r="L47" i="14"/>
  <c r="L45" i="14"/>
  <c r="M62" i="18" s="1"/>
  <c r="L52" i="14"/>
  <c r="AW28" i="13" l="1"/>
  <c r="AW27" i="13" s="1"/>
  <c r="AW26" i="13" s="1"/>
  <c r="AW20" i="13" s="1"/>
  <c r="AX28" i="13"/>
  <c r="AX27" i="13" s="1"/>
  <c r="AX26" i="13" s="1"/>
  <c r="AX20" i="13" s="1"/>
  <c r="AY28" i="13"/>
  <c r="AY27" i="13" s="1"/>
  <c r="AY26" i="13" s="1"/>
  <c r="AY20" i="13" s="1"/>
  <c r="AZ28" i="13"/>
  <c r="AZ27" i="13" s="1"/>
  <c r="AZ26" i="13" s="1"/>
  <c r="AZ20" i="13" s="1"/>
  <c r="BA28" i="13"/>
  <c r="BA27" i="13" s="1"/>
  <c r="BA26" i="13" s="1"/>
  <c r="BA20" i="13" s="1"/>
  <c r="BB28" i="13"/>
  <c r="BB27" i="13" s="1"/>
  <c r="BB26" i="13" s="1"/>
  <c r="BB20" i="13" s="1"/>
  <c r="BD28" i="13"/>
  <c r="BD27" i="13" s="1"/>
  <c r="BD26" i="13" s="1"/>
  <c r="BD20" i="13" s="1"/>
  <c r="BD19" i="13" s="1"/>
  <c r="BE28" i="13"/>
  <c r="BE27" i="13" s="1"/>
  <c r="BE26" i="13" s="1"/>
  <c r="BE20" i="13" s="1"/>
  <c r="BE19" i="13" s="1"/>
  <c r="BF28" i="13"/>
  <c r="BF27" i="13" s="1"/>
  <c r="BF26" i="13" s="1"/>
  <c r="BF20" i="13" s="1"/>
  <c r="BF19" i="13" s="1"/>
  <c r="BG28" i="13"/>
  <c r="BG27" i="13" s="1"/>
  <c r="BG26" i="13" s="1"/>
  <c r="BG20" i="13" s="1"/>
  <c r="BH28" i="13"/>
  <c r="BH27" i="13" s="1"/>
  <c r="BH26" i="13" s="1"/>
  <c r="BH20" i="13" s="1"/>
  <c r="BI28" i="13"/>
  <c r="BI27" i="13" s="1"/>
  <c r="BI26" i="13" s="1"/>
  <c r="BI20" i="13" s="1"/>
  <c r="BK28" i="13"/>
  <c r="BK27" i="13" s="1"/>
  <c r="BK26" i="13" s="1"/>
  <c r="BK20" i="13" s="1"/>
  <c r="BK19" i="13" s="1"/>
  <c r="BL28" i="13"/>
  <c r="BL27" i="13" s="1"/>
  <c r="BL26" i="13" s="1"/>
  <c r="BL20" i="13" s="1"/>
  <c r="BM28" i="13"/>
  <c r="BM27" i="13" s="1"/>
  <c r="BM26" i="13" s="1"/>
  <c r="BM20" i="13" s="1"/>
  <c r="BN28" i="13"/>
  <c r="BN27" i="13" s="1"/>
  <c r="BN26" i="13" s="1"/>
  <c r="BN20" i="13" s="1"/>
  <c r="BO28" i="13"/>
  <c r="BO27" i="13" s="1"/>
  <c r="BO26" i="13" s="1"/>
  <c r="BO20" i="13" s="1"/>
  <c r="BP28" i="13"/>
  <c r="BP27" i="13" s="1"/>
  <c r="BP26" i="13" s="1"/>
  <c r="BP20" i="13" s="1"/>
  <c r="BR28" i="13"/>
  <c r="BR27" i="13" s="1"/>
  <c r="BR26" i="13" s="1"/>
  <c r="BR20" i="13" s="1"/>
  <c r="BS28" i="13"/>
  <c r="BS27" i="13" s="1"/>
  <c r="BS26" i="13" s="1"/>
  <c r="BS20" i="13" s="1"/>
  <c r="BT28" i="13"/>
  <c r="BT27" i="13" s="1"/>
  <c r="BT26" i="13" s="1"/>
  <c r="BT20" i="13" s="1"/>
  <c r="BU28" i="13"/>
  <c r="BU27" i="13" s="1"/>
  <c r="BU26" i="13" s="1"/>
  <c r="BU20" i="13" s="1"/>
  <c r="BV28" i="13"/>
  <c r="BV27" i="13" s="1"/>
  <c r="BV26" i="13" s="1"/>
  <c r="BV20" i="13" s="1"/>
  <c r="AU29" i="13"/>
  <c r="AU28" i="13" s="1"/>
  <c r="AU27" i="13" s="1"/>
  <c r="AU26" i="13" s="1"/>
  <c r="AU20" i="13" s="1"/>
  <c r="AV28" i="13"/>
  <c r="AV27" i="13" s="1"/>
  <c r="AV26" i="13" s="1"/>
  <c r="AV20" i="13" s="1"/>
  <c r="AV19" i="13" s="1"/>
  <c r="G41" i="13"/>
  <c r="H41" i="13"/>
  <c r="I41" i="13"/>
  <c r="J41" i="13"/>
  <c r="K41" i="13"/>
  <c r="K42" i="13"/>
  <c r="G42" i="13"/>
  <c r="E46" i="14" s="1"/>
  <c r="H42" i="13"/>
  <c r="F46" i="14" s="1"/>
  <c r="F42" i="14" s="1"/>
  <c r="F31" i="14" s="1"/>
  <c r="F30" i="14" s="1"/>
  <c r="F24" i="14" s="1"/>
  <c r="F23" i="14" s="1"/>
  <c r="I42" i="13"/>
  <c r="G46" i="14" s="1"/>
  <c r="J42" i="13"/>
  <c r="G43" i="13"/>
  <c r="E47" i="14" s="1"/>
  <c r="H43" i="13"/>
  <c r="I43" i="13"/>
  <c r="G47" i="14" s="1"/>
  <c r="L64" i="18" s="1"/>
  <c r="J43" i="13"/>
  <c r="K43" i="13"/>
  <c r="F48" i="13"/>
  <c r="G48" i="13"/>
  <c r="H48" i="13"/>
  <c r="I48" i="13"/>
  <c r="G52" i="14" s="1"/>
  <c r="L69" i="18" s="1"/>
  <c r="J48" i="13"/>
  <c r="K48" i="13"/>
  <c r="E43" i="13"/>
  <c r="E48" i="13"/>
  <c r="E41" i="13"/>
  <c r="E42" i="13"/>
  <c r="G40" i="13"/>
  <c r="H40" i="13"/>
  <c r="I40" i="13"/>
  <c r="J40" i="13"/>
  <c r="K40" i="13"/>
  <c r="E40" i="13"/>
  <c r="G39" i="13"/>
  <c r="H39" i="13"/>
  <c r="I39" i="13"/>
  <c r="J39" i="13"/>
  <c r="K39" i="13"/>
  <c r="E39" i="13"/>
  <c r="AT40" i="13"/>
  <c r="AT41" i="13"/>
  <c r="AT42" i="13"/>
  <c r="AT43" i="13"/>
  <c r="AT48" i="13"/>
  <c r="AS40" i="13"/>
  <c r="AS41" i="13"/>
  <c r="AS42" i="13"/>
  <c r="AS43" i="13"/>
  <c r="AS48" i="13"/>
  <c r="AR40" i="13"/>
  <c r="AR41" i="13"/>
  <c r="AR42" i="13"/>
  <c r="M63" i="18" s="1"/>
  <c r="AR43" i="13"/>
  <c r="M64" i="18" s="1"/>
  <c r="AR48" i="13"/>
  <c r="M69" i="18" s="1"/>
  <c r="AQ40" i="13"/>
  <c r="AQ41" i="13"/>
  <c r="AQ42" i="13"/>
  <c r="AQ43" i="13"/>
  <c r="AQ48" i="13"/>
  <c r="AP40" i="13"/>
  <c r="AP41" i="13"/>
  <c r="AP42" i="13"/>
  <c r="AP43" i="13"/>
  <c r="AP48" i="13"/>
  <c r="AO40" i="13"/>
  <c r="AO41" i="13"/>
  <c r="AO48" i="13"/>
  <c r="AN40" i="13"/>
  <c r="AN41" i="13"/>
  <c r="AN42" i="13"/>
  <c r="AN43" i="13"/>
  <c r="AN48" i="13"/>
  <c r="AO39" i="13"/>
  <c r="AP39" i="13"/>
  <c r="AQ39" i="13"/>
  <c r="AR39" i="13"/>
  <c r="AS39" i="13"/>
  <c r="AT39" i="13"/>
  <c r="AN39" i="13"/>
  <c r="AT31" i="13"/>
  <c r="AT32" i="13"/>
  <c r="AT33" i="13"/>
  <c r="AT34" i="13"/>
  <c r="AS31" i="13"/>
  <c r="AS32" i="13"/>
  <c r="AS33" i="13"/>
  <c r="AS34" i="13"/>
  <c r="AR31" i="13"/>
  <c r="AR32" i="13"/>
  <c r="AR33" i="13"/>
  <c r="AR34" i="13"/>
  <c r="AQ31" i="13"/>
  <c r="AQ32" i="13"/>
  <c r="AQ33" i="13"/>
  <c r="AQ34" i="13"/>
  <c r="AP31" i="13"/>
  <c r="AP32" i="13"/>
  <c r="AP33" i="13"/>
  <c r="AP34" i="13"/>
  <c r="AN31" i="13"/>
  <c r="AN32" i="13"/>
  <c r="AN33" i="13"/>
  <c r="AN34" i="13"/>
  <c r="AP30" i="13"/>
  <c r="AQ30" i="13"/>
  <c r="AR30" i="13"/>
  <c r="AS30" i="13"/>
  <c r="AT30" i="13"/>
  <c r="AN30" i="13"/>
  <c r="K31" i="13"/>
  <c r="K32" i="13"/>
  <c r="K33" i="13"/>
  <c r="K34" i="13"/>
  <c r="I34" i="13"/>
  <c r="G38" i="14" s="1"/>
  <c r="J31" i="13"/>
  <c r="J32" i="13"/>
  <c r="J33" i="13"/>
  <c r="J34" i="13"/>
  <c r="G35" i="14"/>
  <c r="G36" i="14"/>
  <c r="I33" i="13"/>
  <c r="G37" i="14" s="1"/>
  <c r="H31" i="13"/>
  <c r="H32" i="13"/>
  <c r="H33" i="13"/>
  <c r="H34" i="13"/>
  <c r="G31" i="13"/>
  <c r="G32" i="13"/>
  <c r="G33" i="13"/>
  <c r="G34" i="13"/>
  <c r="E31" i="13"/>
  <c r="E32" i="13"/>
  <c r="E33" i="13"/>
  <c r="E34" i="13"/>
  <c r="E30" i="13"/>
  <c r="G30" i="13"/>
  <c r="H30" i="13"/>
  <c r="G34" i="14"/>
  <c r="J30" i="13"/>
  <c r="K30" i="13"/>
  <c r="E42" i="14" l="1"/>
  <c r="E31" i="14" s="1"/>
  <c r="E30" i="14" s="1"/>
  <c r="E24" i="14" s="1"/>
  <c r="E23" i="14" s="1"/>
  <c r="BW39" i="13"/>
  <c r="G42" i="14"/>
  <c r="L63" i="18"/>
  <c r="L43" i="18" s="1"/>
  <c r="BW43" i="13"/>
  <c r="BW41" i="13"/>
  <c r="BY48" i="13"/>
  <c r="BZ48" i="13" s="1"/>
  <c r="BW30" i="13"/>
  <c r="BW33" i="13"/>
  <c r="BW31" i="13"/>
  <c r="BJ28" i="13"/>
  <c r="BW32" i="13"/>
  <c r="BW48" i="13"/>
  <c r="BW40" i="13"/>
  <c r="BW34" i="13"/>
  <c r="BW42" i="13"/>
  <c r="AG25" i="14"/>
  <c r="AH75" i="14"/>
  <c r="AH74" i="14" s="1"/>
  <c r="AH25" i="14" s="1"/>
  <c r="AA33" i="14"/>
  <c r="AA32" i="14" s="1"/>
  <c r="AF32" i="14"/>
  <c r="AF31" i="14" s="1"/>
  <c r="AF30" i="14" s="1"/>
  <c r="AF24" i="14" s="1"/>
  <c r="L34" i="14"/>
  <c r="M36" i="18" s="1"/>
  <c r="L35" i="14"/>
  <c r="M37" i="18" s="1"/>
  <c r="L36" i="14"/>
  <c r="M38" i="18" s="1"/>
  <c r="L37" i="14"/>
  <c r="M39" i="18" s="1"/>
  <c r="AF84" i="14"/>
  <c r="AF83" i="14" s="1"/>
  <c r="AF74" i="14" s="1"/>
  <c r="AF25" i="14" s="1"/>
  <c r="AF23" i="14" l="1"/>
  <c r="AA31" i="14"/>
  <c r="AA30" i="14" s="1"/>
  <c r="AA24" i="14" s="1"/>
  <c r="AA23" i="14" s="1"/>
  <c r="L43" i="14"/>
  <c r="M60" i="18" s="1"/>
  <c r="L38" i="14"/>
  <c r="M40" i="18" s="1"/>
  <c r="AH39" i="11"/>
  <c r="AH40" i="11"/>
  <c r="AP39" i="11"/>
  <c r="AP40" i="11"/>
  <c r="AP41" i="11"/>
  <c r="AP42" i="11"/>
  <c r="AP43" i="11"/>
  <c r="AP44" i="11"/>
  <c r="AP106" i="11"/>
  <c r="AP108" i="11"/>
  <c r="AO106" i="11"/>
  <c r="AO108" i="11"/>
  <c r="AN39" i="11"/>
  <c r="AN40" i="11"/>
  <c r="AN106" i="11"/>
  <c r="AN108" i="11"/>
  <c r="H21" i="11"/>
  <c r="H25" i="11"/>
  <c r="S40" i="10"/>
  <c r="S37" i="10"/>
  <c r="G73" i="10"/>
  <c r="H73" i="10"/>
  <c r="S105" i="10"/>
  <c r="S107" i="10"/>
  <c r="R37" i="10"/>
  <c r="R40" i="10"/>
  <c r="R105" i="10"/>
  <c r="R107" i="10"/>
  <c r="Q29" i="10"/>
  <c r="Q31" i="10"/>
  <c r="Q32" i="10"/>
  <c r="Q37" i="10"/>
  <c r="Q105" i="10"/>
  <c r="Q107" i="10"/>
  <c r="M35" i="18" l="1"/>
  <c r="M34" i="18" s="1"/>
  <c r="S73" i="10"/>
  <c r="Q73" i="10"/>
  <c r="R73" i="10"/>
  <c r="N33" i="14" l="1"/>
  <c r="M33" i="14"/>
  <c r="K33" i="14"/>
  <c r="J33" i="14"/>
  <c r="H42" i="14"/>
  <c r="I42" i="14"/>
  <c r="I31" i="14" s="1"/>
  <c r="I30" i="14" s="1"/>
  <c r="I24" i="14" s="1"/>
  <c r="I23" i="14" s="1"/>
  <c r="O31" i="14"/>
  <c r="O30" i="14" s="1"/>
  <c r="O24" i="14" s="1"/>
  <c r="O23" i="14" s="1"/>
  <c r="P31" i="14"/>
  <c r="P30" i="14" s="1"/>
  <c r="P24" i="14" s="1"/>
  <c r="P23" i="14" s="1"/>
  <c r="Q31" i="14"/>
  <c r="Q30" i="14" s="1"/>
  <c r="Q24" i="14" s="1"/>
  <c r="Q23" i="14" s="1"/>
  <c r="R31" i="14"/>
  <c r="R30" i="14" s="1"/>
  <c r="R24" i="14" s="1"/>
  <c r="R23" i="14" s="1"/>
  <c r="S31" i="14"/>
  <c r="S30" i="14" s="1"/>
  <c r="S24" i="14" s="1"/>
  <c r="S23" i="14" s="1"/>
  <c r="T31" i="14"/>
  <c r="T30" i="14" s="1"/>
  <c r="T24" i="14" s="1"/>
  <c r="T23" i="14" s="1"/>
  <c r="U31" i="14"/>
  <c r="U30" i="14" s="1"/>
  <c r="U24" i="14" s="1"/>
  <c r="U23" i="14" s="1"/>
  <c r="V31" i="14"/>
  <c r="V30" i="14" s="1"/>
  <c r="V24" i="14" s="1"/>
  <c r="V23" i="14" s="1"/>
  <c r="W31" i="14"/>
  <c r="W30" i="14" s="1"/>
  <c r="W24" i="14" s="1"/>
  <c r="W23" i="14" s="1"/>
  <c r="X31" i="14"/>
  <c r="X30" i="14" s="1"/>
  <c r="X24" i="14" s="1"/>
  <c r="X23" i="14" s="1"/>
  <c r="Y31" i="14"/>
  <c r="Y30" i="14" s="1"/>
  <c r="Y24" i="14" s="1"/>
  <c r="Y23" i="14" s="1"/>
  <c r="Z31" i="14"/>
  <c r="Z30" i="14" s="1"/>
  <c r="Z24" i="14" s="1"/>
  <c r="Z23" i="14" s="1"/>
  <c r="AB31" i="14"/>
  <c r="AB30" i="14" s="1"/>
  <c r="AB24" i="14" s="1"/>
  <c r="AB23" i="14" s="1"/>
  <c r="AC31" i="14"/>
  <c r="AC30" i="14" s="1"/>
  <c r="AC24" i="14" s="1"/>
  <c r="AC23" i="14" s="1"/>
  <c r="AD31" i="14"/>
  <c r="AD30" i="14" s="1"/>
  <c r="AD24" i="14" s="1"/>
  <c r="AD23" i="14" s="1"/>
  <c r="AE31" i="14"/>
  <c r="AE30" i="14" s="1"/>
  <c r="AE24" i="14" s="1"/>
  <c r="AE23" i="14" s="1"/>
  <c r="AG31" i="14"/>
  <c r="AG30" i="14" s="1"/>
  <c r="AG24" i="14" s="1"/>
  <c r="AG23" i="14" s="1"/>
  <c r="AH31" i="14"/>
  <c r="AH30" i="14" s="1"/>
  <c r="AH24" i="14" s="1"/>
  <c r="AH23" i="14" s="1"/>
  <c r="N42" i="14" l="1"/>
  <c r="M42" i="14"/>
  <c r="K42" i="14"/>
  <c r="J42" i="14"/>
  <c r="L42" i="14"/>
  <c r="AG38" i="17"/>
  <c r="AH38" i="17"/>
  <c r="AO38" i="17"/>
  <c r="AH37" i="17"/>
  <c r="AO37" i="17"/>
  <c r="AG36" i="17"/>
  <c r="AI36" i="17"/>
  <c r="AT35" i="17"/>
  <c r="AG34" i="17"/>
  <c r="AH34" i="17"/>
  <c r="AF34" i="17"/>
  <c r="AY34" i="17"/>
  <c r="AY35" i="17"/>
  <c r="AY36" i="17"/>
  <c r="AY37" i="17"/>
  <c r="AT34" i="17"/>
  <c r="AO34" i="17"/>
  <c r="AO35" i="17"/>
  <c r="AO36" i="17"/>
  <c r="AJ35" i="17"/>
  <c r="AJ36" i="17"/>
  <c r="AJ37" i="17"/>
  <c r="AI34" i="17"/>
  <c r="AI35" i="17"/>
  <c r="AI37" i="17"/>
  <c r="AH35" i="17"/>
  <c r="AH36" i="17"/>
  <c r="AG37" i="17"/>
  <c r="AF35" i="17"/>
  <c r="AF36" i="17"/>
  <c r="AY38" i="17"/>
  <c r="AJ38" i="17"/>
  <c r="AI38" i="17"/>
  <c r="AM31" i="17"/>
  <c r="AN31" i="17"/>
  <c r="AQ31" i="17"/>
  <c r="AR31" i="17"/>
  <c r="AS31" i="17"/>
  <c r="AW31" i="17"/>
  <c r="AX31" i="17"/>
  <c r="BC31" i="17"/>
  <c r="AY43" i="17"/>
  <c r="AT45" i="17"/>
  <c r="AO44" i="17"/>
  <c r="AJ44" i="17"/>
  <c r="AI44" i="17"/>
  <c r="AH44" i="17"/>
  <c r="AG44" i="17"/>
  <c r="AJ45" i="17"/>
  <c r="AY46" i="17"/>
  <c r="AT46" i="17"/>
  <c r="AO45" i="17"/>
  <c r="AO46" i="17"/>
  <c r="AI45" i="17"/>
  <c r="AI46" i="17"/>
  <c r="AH45" i="17"/>
  <c r="AH46" i="17"/>
  <c r="AG45" i="17"/>
  <c r="AG46" i="17"/>
  <c r="AK31" i="17"/>
  <c r="AG47" i="17"/>
  <c r="AT47" i="17"/>
  <c r="AO47" i="17"/>
  <c r="AJ47" i="17"/>
  <c r="AI47" i="17"/>
  <c r="AF47" i="17"/>
  <c r="AJ52" i="17"/>
  <c r="AO52" i="17"/>
  <c r="AI52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52" i="17"/>
  <c r="AH52" i="17"/>
  <c r="AT52" i="17"/>
  <c r="AB75" i="17"/>
  <c r="AZ79" i="17"/>
  <c r="BA84" i="17"/>
  <c r="BA83" i="17" s="1"/>
  <c r="BA75" i="17" s="1"/>
  <c r="BB84" i="17"/>
  <c r="BC84" i="17"/>
  <c r="BC83" i="17" s="1"/>
  <c r="BC75" i="17" s="1"/>
  <c r="AZ84" i="17"/>
  <c r="AZ83" i="17" s="1"/>
  <c r="AZ75" i="17" s="1"/>
  <c r="AY111" i="17"/>
  <c r="AY113" i="17"/>
  <c r="AT111" i="17"/>
  <c r="AT112" i="17"/>
  <c r="AT113" i="17"/>
  <c r="AT114" i="17"/>
  <c r="AY112" i="17"/>
  <c r="AY114" i="17"/>
  <c r="AY115" i="17"/>
  <c r="AY116" i="17"/>
  <c r="AY117" i="17"/>
  <c r="AA29" i="17"/>
  <c r="Z29" i="17"/>
  <c r="AC75" i="17"/>
  <c r="AA84" i="17"/>
  <c r="AA83" i="17" s="1"/>
  <c r="AB84" i="17"/>
  <c r="AB83" i="17" s="1"/>
  <c r="AC84" i="17"/>
  <c r="AC83" i="17" s="1"/>
  <c r="Z84" i="17"/>
  <c r="Z83" i="17" s="1"/>
  <c r="AW115" i="17"/>
  <c r="AT115" i="17" s="1"/>
  <c r="AW116" i="17"/>
  <c r="AT116" i="17" s="1"/>
  <c r="AW117" i="17"/>
  <c r="AT117" i="17" s="1"/>
  <c r="BO105" i="13"/>
  <c r="F46" i="17"/>
  <c r="Y52" i="17"/>
  <c r="F43" i="17"/>
  <c r="Y45" i="17"/>
  <c r="Y44" i="17"/>
  <c r="Y46" i="17"/>
  <c r="Y4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T44" i="17"/>
  <c r="T45" i="17"/>
  <c r="T46" i="17"/>
  <c r="T52" i="17"/>
  <c r="O44" i="17"/>
  <c r="O45" i="17"/>
  <c r="O46" i="17"/>
  <c r="O47" i="17"/>
  <c r="O52" i="17"/>
  <c r="J44" i="17"/>
  <c r="J45" i="17"/>
  <c r="J46" i="17"/>
  <c r="J47" i="17"/>
  <c r="J52" i="17"/>
  <c r="I44" i="17"/>
  <c r="I45" i="17"/>
  <c r="I46" i="17"/>
  <c r="I47" i="17"/>
  <c r="I52" i="17"/>
  <c r="H44" i="17"/>
  <c r="H45" i="17"/>
  <c r="H46" i="17"/>
  <c r="H47" i="17"/>
  <c r="H52" i="17"/>
  <c r="G44" i="17"/>
  <c r="G45" i="17"/>
  <c r="G47" i="17"/>
  <c r="G52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F45" i="17"/>
  <c r="F47" i="17"/>
  <c r="F52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J43" i="17"/>
  <c r="O43" i="17"/>
  <c r="Y43" i="17"/>
  <c r="I43" i="17"/>
  <c r="H43" i="17"/>
  <c r="AA32" i="17"/>
  <c r="W32" i="17"/>
  <c r="W31" i="17" s="1"/>
  <c r="Z32" i="17"/>
  <c r="AB32" i="17"/>
  <c r="AC32" i="17"/>
  <c r="R32" i="17"/>
  <c r="R31" i="17" s="1"/>
  <c r="S32" i="17"/>
  <c r="S31" i="17" s="1"/>
  <c r="M32" i="17"/>
  <c r="N32" i="17"/>
  <c r="J34" i="17"/>
  <c r="G35" i="17"/>
  <c r="X32" i="17"/>
  <c r="X31" i="17" s="1"/>
  <c r="V32" i="17"/>
  <c r="V31" i="17" s="1"/>
  <c r="O36" i="17"/>
  <c r="F37" i="17"/>
  <c r="Y34" i="17"/>
  <c r="Y35" i="17"/>
  <c r="Y36" i="17"/>
  <c r="Y37" i="17"/>
  <c r="O34" i="17"/>
  <c r="T35" i="17"/>
  <c r="O35" i="17"/>
  <c r="O37" i="17"/>
  <c r="O38" i="17"/>
  <c r="Y38" i="17"/>
  <c r="I34" i="17"/>
  <c r="I35" i="17"/>
  <c r="I37" i="17"/>
  <c r="H34" i="17"/>
  <c r="H35" i="17"/>
  <c r="H36" i="17"/>
  <c r="H37" i="17"/>
  <c r="G34" i="17"/>
  <c r="G37" i="17"/>
  <c r="F35" i="17"/>
  <c r="F36" i="17"/>
  <c r="I38" i="17"/>
  <c r="H38" i="17"/>
  <c r="G38" i="17"/>
  <c r="J37" i="17"/>
  <c r="J38" i="17"/>
  <c r="AI32" i="15"/>
  <c r="N31" i="17" l="1"/>
  <c r="N30" i="17" s="1"/>
  <c r="N24" i="17" s="1"/>
  <c r="M31" i="17"/>
  <c r="M30" i="17" s="1"/>
  <c r="M24" i="17" s="1"/>
  <c r="AW24" i="17"/>
  <c r="AW30" i="17"/>
  <c r="AN24" i="17"/>
  <c r="AN23" i="17" s="1"/>
  <c r="AN30" i="17"/>
  <c r="AS24" i="17"/>
  <c r="AS23" i="17" s="1"/>
  <c r="AS30" i="17"/>
  <c r="AM24" i="17"/>
  <c r="AM23" i="17" s="1"/>
  <c r="AM30" i="17"/>
  <c r="BC24" i="17"/>
  <c r="BC30" i="17"/>
  <c r="AR24" i="17"/>
  <c r="AR23" i="17" s="1"/>
  <c r="AR30" i="17"/>
  <c r="AK24" i="17"/>
  <c r="AK23" i="17" s="1"/>
  <c r="AK30" i="17"/>
  <c r="AX24" i="17"/>
  <c r="AX23" i="17" s="1"/>
  <c r="AX30" i="17"/>
  <c r="AQ24" i="17"/>
  <c r="AQ23" i="17" s="1"/>
  <c r="AQ30" i="17"/>
  <c r="AC25" i="17"/>
  <c r="AI31" i="15"/>
  <c r="AI30" i="15" s="1"/>
  <c r="AI24" i="15" s="1"/>
  <c r="AI23" i="15" s="1"/>
  <c r="AC31" i="17"/>
  <c r="AC30" i="17" s="1"/>
  <c r="AC24" i="17" s="1"/>
  <c r="AA31" i="17"/>
  <c r="AA30" i="17" s="1"/>
  <c r="AA24" i="17" s="1"/>
  <c r="X30" i="17"/>
  <c r="X24" i="17" s="1"/>
  <c r="R30" i="17"/>
  <c r="R24" i="17" s="1"/>
  <c r="BB31" i="17"/>
  <c r="S30" i="17"/>
  <c r="S24" i="17" s="1"/>
  <c r="F44" i="17"/>
  <c r="E44" i="17" s="1"/>
  <c r="G46" i="17"/>
  <c r="E46" i="17" s="1"/>
  <c r="T43" i="17"/>
  <c r="T47" i="17"/>
  <c r="O42" i="17"/>
  <c r="Y85" i="17"/>
  <c r="AA75" i="17"/>
  <c r="AA25" i="17" s="1"/>
  <c r="AF45" i="17"/>
  <c r="AY45" i="17"/>
  <c r="AE45" i="17" s="1"/>
  <c r="BA31" i="17"/>
  <c r="AC110" i="17"/>
  <c r="AY85" i="17"/>
  <c r="AY52" i="17"/>
  <c r="AE52" i="17" s="1"/>
  <c r="U32" i="17"/>
  <c r="U31" i="17" s="1"/>
  <c r="AB29" i="17"/>
  <c r="AF52" i="17"/>
  <c r="AU31" i="17"/>
  <c r="AT43" i="17"/>
  <c r="AO43" i="17"/>
  <c r="AZ25" i="17"/>
  <c r="F38" i="17"/>
  <c r="G36" i="17"/>
  <c r="AB31" i="17"/>
  <c r="AB30" i="17" s="1"/>
  <c r="AB24" i="17" s="1"/>
  <c r="J42" i="17"/>
  <c r="Z31" i="17"/>
  <c r="Z30" i="17" s="1"/>
  <c r="Z24" i="17" s="1"/>
  <c r="BO25" i="13"/>
  <c r="BO19" i="13" s="1"/>
  <c r="BC110" i="17"/>
  <c r="BC109" i="17" s="1"/>
  <c r="BA79" i="17"/>
  <c r="BA25" i="17" s="1"/>
  <c r="AJ46" i="17"/>
  <c r="AE46" i="17" s="1"/>
  <c r="AZ31" i="17"/>
  <c r="G43" i="17"/>
  <c r="E43" i="17" s="1"/>
  <c r="Z75" i="17"/>
  <c r="Z25" i="17" s="1"/>
  <c r="BB79" i="17"/>
  <c r="AF46" i="17"/>
  <c r="AT44" i="17"/>
  <c r="AT36" i="17"/>
  <c r="AE36" i="17" s="1"/>
  <c r="P32" i="17"/>
  <c r="P31" i="17" s="1"/>
  <c r="J36" i="17"/>
  <c r="W30" i="17"/>
  <c r="W24" i="17" s="1"/>
  <c r="V30" i="17"/>
  <c r="V24" i="17" s="1"/>
  <c r="AY84" i="17"/>
  <c r="AY83" i="17" s="1"/>
  <c r="BC25" i="17"/>
  <c r="AF44" i="17"/>
  <c r="AT37" i="17"/>
  <c r="AE37" i="17" s="1"/>
  <c r="BB83" i="17"/>
  <c r="BB75" i="17" s="1"/>
  <c r="AY75" i="17" s="1"/>
  <c r="AB25" i="17"/>
  <c r="AT38" i="17"/>
  <c r="AE38" i="17" s="1"/>
  <c r="AF38" i="17"/>
  <c r="AF37" i="17"/>
  <c r="AE35" i="17"/>
  <c r="AG35" i="17"/>
  <c r="AJ34" i="17"/>
  <c r="AE34" i="17" s="1"/>
  <c r="AI43" i="17"/>
  <c r="AY44" i="17"/>
  <c r="AY47" i="17"/>
  <c r="AE47" i="17" s="1"/>
  <c r="AH47" i="17"/>
  <c r="E47" i="17"/>
  <c r="E45" i="17"/>
  <c r="E52" i="17"/>
  <c r="K32" i="17"/>
  <c r="K31" i="17" s="1"/>
  <c r="L32" i="17"/>
  <c r="T34" i="17"/>
  <c r="E34" i="17" s="1"/>
  <c r="T36" i="17"/>
  <c r="F34" i="17"/>
  <c r="J35" i="17"/>
  <c r="E35" i="17" s="1"/>
  <c r="I36" i="17"/>
  <c r="T37" i="17"/>
  <c r="E37" i="17" s="1"/>
  <c r="T38" i="17"/>
  <c r="E38" i="17" s="1"/>
  <c r="L31" i="17" l="1"/>
  <c r="L30" i="17" s="1"/>
  <c r="L24" i="17" s="1"/>
  <c r="AZ24" i="17"/>
  <c r="AZ23" i="17" s="1"/>
  <c r="AZ30" i="17"/>
  <c r="BA24" i="17"/>
  <c r="BA23" i="17" s="1"/>
  <c r="BA30" i="17"/>
  <c r="AU24" i="17"/>
  <c r="AU30" i="17"/>
  <c r="BB24" i="17"/>
  <c r="BB30" i="17"/>
  <c r="P30" i="17"/>
  <c r="P24" i="17" s="1"/>
  <c r="K24" i="17"/>
  <c r="K23" i="17" s="1"/>
  <c r="AC109" i="17"/>
  <c r="AC29" i="17" s="1"/>
  <c r="Y29" i="17" s="1"/>
  <c r="Y42" i="17"/>
  <c r="Y31" i="17" s="1"/>
  <c r="Y30" i="17" s="1"/>
  <c r="AE44" i="17"/>
  <c r="E36" i="17"/>
  <c r="AW29" i="17"/>
  <c r="T42" i="17"/>
  <c r="BB25" i="17"/>
  <c r="AY79" i="17"/>
  <c r="Y24" i="17"/>
  <c r="BC29" i="17"/>
  <c r="AI110" i="17"/>
  <c r="AY110" i="17"/>
  <c r="AY109" i="17" s="1"/>
  <c r="Y25" i="17"/>
  <c r="AH43" i="17"/>
  <c r="T33" i="17"/>
  <c r="AM106" i="13"/>
  <c r="AM105" i="13" s="1"/>
  <c r="AK28" i="13"/>
  <c r="BQ71" i="13"/>
  <c r="BQ80" i="13"/>
  <c r="BQ79" i="13" s="1"/>
  <c r="AH106" i="13"/>
  <c r="J23" i="17" l="1"/>
  <c r="J24" i="17"/>
  <c r="BB23" i="17"/>
  <c r="AK27" i="13"/>
  <c r="AK26" i="13" s="1"/>
  <c r="AK20" i="13" s="1"/>
  <c r="AK19" i="13" s="1"/>
  <c r="AY29" i="17"/>
  <c r="BC23" i="17"/>
  <c r="AY25" i="17"/>
  <c r="AT29" i="17"/>
  <c r="AW23" i="17"/>
  <c r="U30" i="17"/>
  <c r="U24" i="17" s="1"/>
  <c r="AO111" i="13"/>
  <c r="BJ105" i="13"/>
  <c r="BJ25" i="13" s="1"/>
  <c r="AG43" i="17"/>
  <c r="BQ106" i="13"/>
  <c r="BQ25" i="13" s="1"/>
  <c r="AM25" i="13"/>
  <c r="AM19" i="13" s="1"/>
  <c r="H40" i="12"/>
  <c r="P76" i="12"/>
  <c r="P67" i="12" s="1"/>
  <c r="P18" i="12" s="1"/>
  <c r="M34" i="11"/>
  <c r="M33" i="11"/>
  <c r="L34" i="11"/>
  <c r="M30" i="11"/>
  <c r="AP30" i="11" l="1"/>
  <c r="AQ30" i="11"/>
  <c r="I33" i="11"/>
  <c r="AQ33" i="11"/>
  <c r="AP33" i="11"/>
  <c r="AN34" i="11"/>
  <c r="AO34" i="11"/>
  <c r="AP34" i="11"/>
  <c r="AQ34" i="11"/>
  <c r="AH43" i="13"/>
  <c r="F43" i="13" s="1"/>
  <c r="AH43" i="11"/>
  <c r="AN43" i="11"/>
  <c r="AH42" i="11"/>
  <c r="AN42" i="11"/>
  <c r="AH41" i="11"/>
  <c r="AN41" i="11"/>
  <c r="AF43" i="17"/>
  <c r="AJ43" i="17"/>
  <c r="I40" i="12"/>
  <c r="I34" i="11"/>
  <c r="AI34" i="11" l="1"/>
  <c r="AH34" i="11"/>
  <c r="AI33" i="11"/>
  <c r="AH33" i="11"/>
  <c r="T40" i="12"/>
  <c r="BC43" i="13"/>
  <c r="S40" i="12"/>
  <c r="AE43" i="17"/>
  <c r="AO43" i="13" l="1"/>
  <c r="BY43" i="13" s="1"/>
  <c r="BZ43" i="13" s="1"/>
  <c r="G31" i="10"/>
  <c r="S31" i="10" s="1"/>
  <c r="G32" i="10"/>
  <c r="S32" i="10" s="1"/>
  <c r="G29" i="10"/>
  <c r="S29" i="10" s="1"/>
  <c r="G30" i="10"/>
  <c r="S30" i="10" s="1"/>
  <c r="G28" i="10"/>
  <c r="S28" i="10" s="1"/>
  <c r="D31" i="10" l="1"/>
  <c r="AZ39" i="18"/>
  <c r="AZ40" i="18"/>
  <c r="D32" i="10"/>
  <c r="AZ36" i="18"/>
  <c r="D28" i="10"/>
  <c r="D30" i="10"/>
  <c r="AZ38" i="18"/>
  <c r="D29" i="10"/>
  <c r="AZ37" i="18"/>
  <c r="R32" i="10"/>
  <c r="R31" i="10"/>
  <c r="R29" i="10"/>
  <c r="F78" i="10" l="1"/>
  <c r="S42" i="10"/>
  <c r="H38" i="10"/>
  <c r="H39" i="10"/>
  <c r="BA62" i="18" s="1"/>
  <c r="AF30" i="11"/>
  <c r="P68" i="10"/>
  <c r="H78" i="10"/>
  <c r="AT84" i="17"/>
  <c r="AT83" i="17" s="1"/>
  <c r="AU84" i="17"/>
  <c r="AU83" i="17" s="1"/>
  <c r="AU25" i="17" s="1"/>
  <c r="AV31" i="17"/>
  <c r="AL31" i="17"/>
  <c r="AL24" i="17" l="1"/>
  <c r="AL30" i="17"/>
  <c r="AV24" i="17"/>
  <c r="AV23" i="17" s="1"/>
  <c r="AV30" i="17"/>
  <c r="S38" i="10"/>
  <c r="BA61" i="18"/>
  <c r="BA43" i="18" s="1"/>
  <c r="BA33" i="18" s="1"/>
  <c r="BA32" i="18" s="1"/>
  <c r="BA26" i="18" s="1"/>
  <c r="S39" i="10"/>
  <c r="L30" i="11"/>
  <c r="AC30" i="11"/>
  <c r="AC29" i="11" s="1"/>
  <c r="AT25" i="17"/>
  <c r="AU23" i="17"/>
  <c r="R28" i="10"/>
  <c r="Q28" i="10"/>
  <c r="R39" i="10"/>
  <c r="Q39" i="10"/>
  <c r="S41" i="10"/>
  <c r="R42" i="10"/>
  <c r="Q78" i="10"/>
  <c r="R38" i="10"/>
  <c r="Q38" i="10"/>
  <c r="AS20" i="13"/>
  <c r="AT20" i="13"/>
  <c r="AS21" i="13"/>
  <c r="AT21" i="13"/>
  <c r="AS22" i="13"/>
  <c r="AT22" i="13"/>
  <c r="AS23" i="13"/>
  <c r="AT23" i="13"/>
  <c r="AS72" i="13"/>
  <c r="AT72" i="13"/>
  <c r="AS73" i="13"/>
  <c r="AT73" i="13"/>
  <c r="AS74" i="13"/>
  <c r="AT74" i="13"/>
  <c r="AS75" i="13"/>
  <c r="AT75" i="13"/>
  <c r="AS76" i="13"/>
  <c r="AT76" i="13"/>
  <c r="AS77" i="13"/>
  <c r="AT77" i="13"/>
  <c r="AS78" i="13"/>
  <c r="AT78" i="13"/>
  <c r="AS79" i="13"/>
  <c r="AT79" i="13"/>
  <c r="AS80" i="13"/>
  <c r="AT80" i="13"/>
  <c r="AS81" i="13"/>
  <c r="AT81" i="13"/>
  <c r="AS82" i="13"/>
  <c r="AT82" i="13"/>
  <c r="AS84" i="13"/>
  <c r="AT84" i="13"/>
  <c r="AS85" i="13"/>
  <c r="AT85" i="13"/>
  <c r="AS86" i="13"/>
  <c r="AT86" i="13"/>
  <c r="AS87" i="13"/>
  <c r="AT87" i="13"/>
  <c r="AS88" i="13"/>
  <c r="AT88" i="13"/>
  <c r="AS89" i="13"/>
  <c r="AT89" i="13"/>
  <c r="AS90" i="13"/>
  <c r="AT90" i="13"/>
  <c r="AS91" i="13"/>
  <c r="AT91" i="13"/>
  <c r="AS92" i="13"/>
  <c r="AT92" i="13"/>
  <c r="AS93" i="13"/>
  <c r="AT93" i="13"/>
  <c r="AS94" i="13"/>
  <c r="AT94" i="13"/>
  <c r="AS95" i="13"/>
  <c r="AT95" i="13"/>
  <c r="AS96" i="13"/>
  <c r="AT96" i="13"/>
  <c r="AS97" i="13"/>
  <c r="AT97" i="13"/>
  <c r="AS98" i="13"/>
  <c r="AT98" i="13"/>
  <c r="AS99" i="13"/>
  <c r="AT99" i="13"/>
  <c r="AS100" i="13"/>
  <c r="AT100" i="13"/>
  <c r="AS101" i="13"/>
  <c r="AT101" i="13"/>
  <c r="AS102" i="13"/>
  <c r="AT102" i="13"/>
  <c r="AS103" i="13"/>
  <c r="AT103" i="13"/>
  <c r="AS104" i="13"/>
  <c r="AT104" i="13"/>
  <c r="AS105" i="13"/>
  <c r="AT105" i="13"/>
  <c r="AS106" i="13"/>
  <c r="AT106" i="13"/>
  <c r="AS107" i="13"/>
  <c r="AT107" i="13"/>
  <c r="AS109" i="13"/>
  <c r="AT109" i="13"/>
  <c r="AS111" i="13"/>
  <c r="AT111" i="13"/>
  <c r="AS112" i="13"/>
  <c r="AT112" i="13"/>
  <c r="AS113" i="13"/>
  <c r="AT113" i="13"/>
  <c r="AS19" i="13"/>
  <c r="AT19" i="13"/>
  <c r="AS24" i="13"/>
  <c r="AT24" i="13"/>
  <c r="AS25" i="13"/>
  <c r="AT25" i="13"/>
  <c r="AS26" i="13"/>
  <c r="AT26" i="13"/>
  <c r="AS27" i="13"/>
  <c r="AT27" i="13"/>
  <c r="AS28" i="13"/>
  <c r="AT28" i="13"/>
  <c r="AS29" i="13"/>
  <c r="AT29" i="13"/>
  <c r="AS38" i="13"/>
  <c r="AT38" i="13"/>
  <c r="AS54" i="13"/>
  <c r="AT54" i="13"/>
  <c r="AS55" i="13"/>
  <c r="AT55" i="13"/>
  <c r="AS56" i="13"/>
  <c r="AT56" i="13"/>
  <c r="AS57" i="13"/>
  <c r="AT57" i="13"/>
  <c r="AS58" i="13"/>
  <c r="AT58" i="13"/>
  <c r="AS59" i="13"/>
  <c r="AT59" i="13"/>
  <c r="AS60" i="13"/>
  <c r="AT60" i="13"/>
  <c r="AS61" i="13"/>
  <c r="AT61" i="13"/>
  <c r="AS62" i="13"/>
  <c r="AT62" i="13"/>
  <c r="AS63" i="13"/>
  <c r="AT63" i="13"/>
  <c r="AS64" i="13"/>
  <c r="AT64" i="13"/>
  <c r="AS65" i="13"/>
  <c r="AT65" i="13"/>
  <c r="AS66" i="13"/>
  <c r="AT66" i="13"/>
  <c r="AS67" i="13"/>
  <c r="AT67" i="13"/>
  <c r="AS68" i="13"/>
  <c r="AT68" i="13"/>
  <c r="AS69" i="13"/>
  <c r="AT69" i="13"/>
  <c r="AS70" i="13"/>
  <c r="AT70" i="13"/>
  <c r="AS71" i="13"/>
  <c r="AT71" i="13"/>
  <c r="I20" i="13"/>
  <c r="AJ59" i="17"/>
  <c r="AJ61" i="17"/>
  <c r="AJ62" i="17"/>
  <c r="AJ64" i="17"/>
  <c r="AJ65" i="17"/>
  <c r="AJ66" i="17"/>
  <c r="AJ74" i="17"/>
  <c r="AJ75" i="17"/>
  <c r="AJ77" i="17"/>
  <c r="AJ76" i="17" s="1"/>
  <c r="AJ78" i="17"/>
  <c r="AJ79" i="17"/>
  <c r="AJ80" i="17"/>
  <c r="AJ81" i="17"/>
  <c r="AJ83" i="17"/>
  <c r="AJ89" i="17"/>
  <c r="AJ92" i="17"/>
  <c r="AJ93" i="17"/>
  <c r="AJ94" i="17"/>
  <c r="AJ97" i="17"/>
  <c r="AJ98" i="17"/>
  <c r="AJ99" i="17"/>
  <c r="AJ100" i="17"/>
  <c r="AJ103" i="17"/>
  <c r="AJ105" i="17"/>
  <c r="AJ106" i="17"/>
  <c r="AJ115" i="17"/>
  <c r="AJ116" i="17"/>
  <c r="AJ117" i="17"/>
  <c r="AT28" i="17"/>
  <c r="AT58" i="17"/>
  <c r="AT59" i="17"/>
  <c r="AT60" i="17"/>
  <c r="AT65" i="17"/>
  <c r="AT69" i="17"/>
  <c r="AT71" i="17"/>
  <c r="AT72" i="17"/>
  <c r="AT74" i="17"/>
  <c r="AT75" i="17"/>
  <c r="AT77" i="17"/>
  <c r="AT76" i="17" s="1"/>
  <c r="AT78" i="17"/>
  <c r="AT79" i="17"/>
  <c r="AT80" i="17"/>
  <c r="AT81" i="17"/>
  <c r="AT89" i="17"/>
  <c r="AT90" i="17"/>
  <c r="AT91" i="17"/>
  <c r="AT92" i="17"/>
  <c r="AT93" i="17"/>
  <c r="AT94" i="17"/>
  <c r="AT99" i="17"/>
  <c r="AT100" i="17"/>
  <c r="AT103" i="17"/>
  <c r="AT105" i="17"/>
  <c r="AT106" i="17"/>
  <c r="H72" i="23"/>
  <c r="AN30" i="11" l="1"/>
  <c r="AO30" i="11"/>
  <c r="L29" i="11"/>
  <c r="AL23" i="17"/>
  <c r="AG24" i="17"/>
  <c r="H21" i="24"/>
  <c r="I30" i="11"/>
  <c r="R41" i="10"/>
  <c r="BM19" i="13"/>
  <c r="G96" i="23"/>
  <c r="G95" i="23"/>
  <c r="G94" i="23"/>
  <c r="G93" i="23"/>
  <c r="G92" i="23"/>
  <c r="G91" i="23"/>
  <c r="G90" i="23"/>
  <c r="D90" i="23"/>
  <c r="D89" i="23" s="1"/>
  <c r="F89" i="23"/>
  <c r="E89" i="23"/>
  <c r="G88" i="23"/>
  <c r="G87" i="23"/>
  <c r="H87" i="23" s="1"/>
  <c r="G86" i="23"/>
  <c r="J86" i="23" s="1"/>
  <c r="G85" i="23"/>
  <c r="H85" i="23" s="1"/>
  <c r="G84" i="23"/>
  <c r="G83" i="23"/>
  <c r="H83" i="23" s="1"/>
  <c r="G82" i="23"/>
  <c r="G81" i="23"/>
  <c r="H81" i="23" s="1"/>
  <c r="G80" i="23"/>
  <c r="G79" i="23"/>
  <c r="H79" i="23" s="1"/>
  <c r="G78" i="23"/>
  <c r="G77" i="23"/>
  <c r="F76" i="23"/>
  <c r="E76" i="23"/>
  <c r="D76" i="23"/>
  <c r="G75" i="23"/>
  <c r="H75" i="23" s="1"/>
  <c r="G74" i="23"/>
  <c r="H74" i="23" s="1"/>
  <c r="F73" i="23"/>
  <c r="E73" i="23"/>
  <c r="D73" i="23"/>
  <c r="I72" i="23"/>
  <c r="G72" i="23"/>
  <c r="J72" i="23" s="1"/>
  <c r="G71" i="23"/>
  <c r="H71" i="23" s="1"/>
  <c r="G70" i="23"/>
  <c r="H70" i="23" s="1"/>
  <c r="G69" i="23"/>
  <c r="H69" i="23" s="1"/>
  <c r="G68" i="23"/>
  <c r="H68" i="23" s="1"/>
  <c r="G67" i="23"/>
  <c r="G66" i="23"/>
  <c r="H66" i="23" s="1"/>
  <c r="G65" i="23"/>
  <c r="H65" i="23" s="1"/>
  <c r="G64" i="23"/>
  <c r="H64" i="23" s="1"/>
  <c r="G63" i="23"/>
  <c r="G62" i="23"/>
  <c r="H62" i="23" s="1"/>
  <c r="G61" i="23"/>
  <c r="H61" i="23" s="1"/>
  <c r="G60" i="23"/>
  <c r="H60" i="23" s="1"/>
  <c r="G59" i="23"/>
  <c r="G58" i="23"/>
  <c r="H58" i="23" s="1"/>
  <c r="G57" i="23"/>
  <c r="G56" i="23"/>
  <c r="H56" i="23" s="1"/>
  <c r="F55" i="23"/>
  <c r="F45" i="23" s="1"/>
  <c r="E55" i="23"/>
  <c r="E45" i="23" s="1"/>
  <c r="E44" i="23" s="1"/>
  <c r="D55" i="23"/>
  <c r="D45" i="23" s="1"/>
  <c r="D44" i="23" s="1"/>
  <c r="G54" i="23"/>
  <c r="J54" i="23" s="1"/>
  <c r="G53" i="23"/>
  <c r="G52" i="23"/>
  <c r="J52" i="23" s="1"/>
  <c r="G51" i="23"/>
  <c r="G50" i="23"/>
  <c r="J50" i="23" s="1"/>
  <c r="G49" i="23"/>
  <c r="G48" i="23"/>
  <c r="J48" i="23" s="1"/>
  <c r="G47" i="23"/>
  <c r="G46" i="23"/>
  <c r="J46" i="23" s="1"/>
  <c r="I43" i="23"/>
  <c r="G43" i="23"/>
  <c r="J43" i="23" s="1"/>
  <c r="G42" i="23"/>
  <c r="H42" i="23" s="1"/>
  <c r="G41" i="23"/>
  <c r="H41" i="23" s="1"/>
  <c r="G40" i="23"/>
  <c r="G39" i="23"/>
  <c r="H39" i="23" s="1"/>
  <c r="G38" i="23"/>
  <c r="G37" i="23"/>
  <c r="H37" i="23" s="1"/>
  <c r="G36" i="23"/>
  <c r="G35" i="23"/>
  <c r="H35" i="23" s="1"/>
  <c r="G34" i="23"/>
  <c r="H34" i="23" s="1"/>
  <c r="G33" i="23"/>
  <c r="H33" i="23" s="1"/>
  <c r="G32" i="23"/>
  <c r="J32" i="23" s="1"/>
  <c r="G31" i="23"/>
  <c r="H31" i="23" s="1"/>
  <c r="G30" i="23"/>
  <c r="F29" i="23"/>
  <c r="F21" i="23" s="1"/>
  <c r="F20" i="23" s="1"/>
  <c r="E29" i="23"/>
  <c r="E21" i="23" s="1"/>
  <c r="D29" i="23"/>
  <c r="D21" i="23" s="1"/>
  <c r="D20" i="23" s="1"/>
  <c r="G28" i="23"/>
  <c r="G27" i="23"/>
  <c r="H27" i="23" s="1"/>
  <c r="I27" i="23" s="1"/>
  <c r="G26" i="23"/>
  <c r="H26" i="23" s="1"/>
  <c r="I26" i="23" s="1"/>
  <c r="G25" i="23"/>
  <c r="H25" i="23" s="1"/>
  <c r="I25" i="23" s="1"/>
  <c r="G24" i="23"/>
  <c r="H24" i="23" s="1"/>
  <c r="I24" i="23" s="1"/>
  <c r="G23" i="23"/>
  <c r="H23" i="23" s="1"/>
  <c r="I23" i="23" s="1"/>
  <c r="G22" i="23"/>
  <c r="H22" i="23" s="1"/>
  <c r="I22" i="23" s="1"/>
  <c r="AT98" i="17"/>
  <c r="AT97" i="17"/>
  <c r="N24" i="12"/>
  <c r="P24" i="12"/>
  <c r="P17" i="12" s="1"/>
  <c r="P16" i="12" s="1"/>
  <c r="AT67" i="17"/>
  <c r="H39" i="12"/>
  <c r="H41" i="12"/>
  <c r="H37" i="12"/>
  <c r="AH40" i="13" s="1"/>
  <c r="F40" i="13" s="1"/>
  <c r="BY40" i="13" s="1"/>
  <c r="BZ40" i="13" s="1"/>
  <c r="I37" i="12"/>
  <c r="S37" i="12" s="1"/>
  <c r="H38" i="12"/>
  <c r="AH41" i="13" s="1"/>
  <c r="F41" i="13" s="1"/>
  <c r="BY41" i="13" s="1"/>
  <c r="BZ41" i="13" s="1"/>
  <c r="H36" i="12"/>
  <c r="AH39" i="13" s="1"/>
  <c r="AT64" i="17"/>
  <c r="H31" i="12"/>
  <c r="H27" i="12"/>
  <c r="H28" i="12"/>
  <c r="I28" i="12"/>
  <c r="BC31" i="13" s="1"/>
  <c r="AO31" i="13" s="1"/>
  <c r="H29" i="12"/>
  <c r="I29" i="12"/>
  <c r="BC32" i="13" s="1"/>
  <c r="AO32" i="13" s="1"/>
  <c r="H30" i="12"/>
  <c r="I30" i="12"/>
  <c r="BQ33" i="13" s="1"/>
  <c r="E38" i="11"/>
  <c r="F38" i="11"/>
  <c r="H38" i="11"/>
  <c r="J38" i="11"/>
  <c r="K38" i="11"/>
  <c r="O38" i="11"/>
  <c r="P38" i="11"/>
  <c r="R38" i="11"/>
  <c r="S38" i="11"/>
  <c r="T38" i="11"/>
  <c r="U38" i="11"/>
  <c r="V38" i="11"/>
  <c r="W38" i="11"/>
  <c r="Y38" i="11"/>
  <c r="Z38" i="11"/>
  <c r="AB38" i="11"/>
  <c r="AC38" i="11"/>
  <c r="AD38" i="11"/>
  <c r="AE38" i="11"/>
  <c r="AG38" i="11"/>
  <c r="AJ38" i="11"/>
  <c r="AJ37" i="11" s="1"/>
  <c r="AJ36" i="11" s="1"/>
  <c r="AJ35" i="11" s="1"/>
  <c r="AJ34" i="11" s="1"/>
  <c r="AJ33" i="11" s="1"/>
  <c r="AJ32" i="11" s="1"/>
  <c r="AJ31" i="11" s="1"/>
  <c r="AJ30" i="11" s="1"/>
  <c r="AK38" i="11"/>
  <c r="AK37" i="11" s="1"/>
  <c r="AK36" i="11" s="1"/>
  <c r="AK35" i="11" s="1"/>
  <c r="AK34" i="11" s="1"/>
  <c r="AK33" i="11" s="1"/>
  <c r="AK32" i="11" s="1"/>
  <c r="AK31" i="11" s="1"/>
  <c r="AK30" i="11" s="1"/>
  <c r="AL38" i="11"/>
  <c r="AL37" i="11" s="1"/>
  <c r="AL36" i="11" s="1"/>
  <c r="AL35" i="11" s="1"/>
  <c r="AL34" i="11" s="1"/>
  <c r="AL33" i="11" s="1"/>
  <c r="AL32" i="11" s="1"/>
  <c r="AL31" i="11" s="1"/>
  <c r="AL30" i="11" s="1"/>
  <c r="AM38" i="11"/>
  <c r="AM37" i="11" s="1"/>
  <c r="AM36" i="11" s="1"/>
  <c r="AM35" i="11" s="1"/>
  <c r="AM34" i="11" s="1"/>
  <c r="AM33" i="11" s="1"/>
  <c r="AM32" i="11" s="1"/>
  <c r="AM31" i="11" s="1"/>
  <c r="AM30" i="11" s="1"/>
  <c r="X38" i="11"/>
  <c r="AA29" i="11"/>
  <c r="F29" i="11"/>
  <c r="F28" i="11" s="1"/>
  <c r="H28" i="11"/>
  <c r="J29" i="11"/>
  <c r="J28" i="11" s="1"/>
  <c r="K29" i="11"/>
  <c r="M29" i="11"/>
  <c r="N28" i="11"/>
  <c r="O29" i="11"/>
  <c r="O28" i="11" s="1"/>
  <c r="P29" i="11"/>
  <c r="Q28" i="11"/>
  <c r="R29" i="11"/>
  <c r="S29" i="11"/>
  <c r="S28" i="11" s="1"/>
  <c r="T29" i="11"/>
  <c r="U29" i="11"/>
  <c r="U28" i="11" s="1"/>
  <c r="V29" i="11"/>
  <c r="V28" i="11" s="1"/>
  <c r="W29" i="11"/>
  <c r="X29" i="11"/>
  <c r="X28" i="11" s="1"/>
  <c r="Y29" i="11"/>
  <c r="Y28" i="11" s="1"/>
  <c r="Z29" i="11"/>
  <c r="Z28" i="11" s="1"/>
  <c r="AB29" i="11"/>
  <c r="AB28" i="11" s="1"/>
  <c r="AC28" i="11"/>
  <c r="AD29" i="11"/>
  <c r="AD28" i="11" s="1"/>
  <c r="AE29" i="11"/>
  <c r="AF29" i="11"/>
  <c r="AF28" i="11" s="1"/>
  <c r="AG29" i="11"/>
  <c r="AG28" i="11" s="1"/>
  <c r="AJ29" i="11"/>
  <c r="AJ28" i="11" s="1"/>
  <c r="AK29" i="11"/>
  <c r="AK28" i="11" s="1"/>
  <c r="AL29" i="11"/>
  <c r="AL28" i="11" s="1"/>
  <c r="AM29" i="11"/>
  <c r="AM28" i="11" s="1"/>
  <c r="E29" i="11"/>
  <c r="G27" i="10"/>
  <c r="G29" i="11" s="1"/>
  <c r="AI30" i="11" l="1"/>
  <c r="AH30" i="11"/>
  <c r="AO33" i="13"/>
  <c r="I28" i="11"/>
  <c r="AH34" i="13"/>
  <c r="F34" i="13" s="1"/>
  <c r="AH42" i="13"/>
  <c r="F42" i="13" s="1"/>
  <c r="S29" i="12"/>
  <c r="AH32" i="13"/>
  <c r="F32" i="13" s="1"/>
  <c r="BY32" i="13" s="1"/>
  <c r="BZ32" i="13" s="1"/>
  <c r="S28" i="12"/>
  <c r="AH31" i="13"/>
  <c r="F31" i="13" s="1"/>
  <c r="BY31" i="13" s="1"/>
  <c r="BZ31" i="13" s="1"/>
  <c r="S30" i="12"/>
  <c r="AH33" i="13"/>
  <c r="F33" i="13" s="1"/>
  <c r="D38" i="11"/>
  <c r="AH30" i="13"/>
  <c r="F39" i="13"/>
  <c r="BY39" i="13" s="1"/>
  <c r="BZ39" i="13" s="1"/>
  <c r="AH44" i="13"/>
  <c r="F44" i="13" s="1"/>
  <c r="G36" i="10"/>
  <c r="R36" i="10" s="1"/>
  <c r="H20" i="24"/>
  <c r="I38" i="11"/>
  <c r="Y27" i="11"/>
  <c r="Y26" i="11" s="1"/>
  <c r="Y20" i="11" s="1"/>
  <c r="AE27" i="11"/>
  <c r="AE26" i="11" s="1"/>
  <c r="AE20" i="11" s="1"/>
  <c r="E28" i="11"/>
  <c r="D29" i="11"/>
  <c r="D28" i="11" s="1"/>
  <c r="T27" i="11"/>
  <c r="T26" i="11" s="1"/>
  <c r="T20" i="11" s="1"/>
  <c r="O27" i="11"/>
  <c r="O26" i="11" s="1"/>
  <c r="O20" i="11" s="1"/>
  <c r="AP38" i="11"/>
  <c r="T28" i="11"/>
  <c r="W27" i="11"/>
  <c r="W26" i="11" s="1"/>
  <c r="W20" i="11" s="1"/>
  <c r="R27" i="11"/>
  <c r="R26" i="11" s="1"/>
  <c r="R20" i="11" s="1"/>
  <c r="G89" i="23"/>
  <c r="J89" i="23" s="1"/>
  <c r="M28" i="11"/>
  <c r="AQ28" i="11" s="1"/>
  <c r="AQ29" i="11"/>
  <c r="AP29" i="11"/>
  <c r="G73" i="23"/>
  <c r="H73" i="23" s="1"/>
  <c r="L28" i="11"/>
  <c r="AO29" i="11"/>
  <c r="AN29" i="11"/>
  <c r="L33" i="14"/>
  <c r="Q30" i="10"/>
  <c r="R30" i="10"/>
  <c r="Q36" i="10"/>
  <c r="H26" i="12"/>
  <c r="I36" i="12"/>
  <c r="S36" i="12" s="1"/>
  <c r="AA27" i="11"/>
  <c r="AA26" i="11" s="1"/>
  <c r="AA20" i="11" s="1"/>
  <c r="AN44" i="11"/>
  <c r="AM27" i="11"/>
  <c r="AM26" i="11" s="1"/>
  <c r="AM20" i="11" s="1"/>
  <c r="AM19" i="11" s="1"/>
  <c r="K27" i="11"/>
  <c r="K26" i="11" s="1"/>
  <c r="K20" i="11" s="1"/>
  <c r="Z27" i="11"/>
  <c r="Z26" i="11" s="1"/>
  <c r="Z20" i="11" s="1"/>
  <c r="AE28" i="11"/>
  <c r="P27" i="11"/>
  <c r="P26" i="11" s="1"/>
  <c r="P20" i="11" s="1"/>
  <c r="G55" i="23"/>
  <c r="H55" i="23" s="1"/>
  <c r="J75" i="23"/>
  <c r="P28" i="11"/>
  <c r="U27" i="11"/>
  <c r="U26" i="11" s="1"/>
  <c r="U20" i="11" s="1"/>
  <c r="Q27" i="11"/>
  <c r="Q26" i="11" s="1"/>
  <c r="Q20" i="11" s="1"/>
  <c r="M27" i="11"/>
  <c r="J27" i="11"/>
  <c r="J26" i="11" s="1"/>
  <c r="J20" i="11" s="1"/>
  <c r="I39" i="12"/>
  <c r="BJ42" i="13" s="1"/>
  <c r="BJ38" i="13" s="1"/>
  <c r="I74" i="23"/>
  <c r="W28" i="11"/>
  <c r="K28" i="11"/>
  <c r="S27" i="11"/>
  <c r="S26" i="11" s="1"/>
  <c r="S20" i="11" s="1"/>
  <c r="R28" i="11"/>
  <c r="I38" i="12"/>
  <c r="T38" i="12" s="1"/>
  <c r="AT66" i="17"/>
  <c r="J23" i="23"/>
  <c r="J74" i="23"/>
  <c r="T37" i="12"/>
  <c r="L24" i="12"/>
  <c r="I41" i="12"/>
  <c r="BC44" i="13" s="1"/>
  <c r="BC38" i="13" s="1"/>
  <c r="AT68" i="17"/>
  <c r="X27" i="11"/>
  <c r="X26" i="11" s="1"/>
  <c r="X20" i="11" s="1"/>
  <c r="G21" i="23"/>
  <c r="J21" i="23" s="1"/>
  <c r="T28" i="12"/>
  <c r="J24" i="12"/>
  <c r="J27" i="23"/>
  <c r="AJ27" i="11"/>
  <c r="AJ26" i="11" s="1"/>
  <c r="AJ20" i="11" s="1"/>
  <c r="AB27" i="11"/>
  <c r="AB26" i="11" s="1"/>
  <c r="AB20" i="11" s="1"/>
  <c r="I27" i="12"/>
  <c r="BC30" i="13" s="1"/>
  <c r="Q24" i="12"/>
  <c r="J25" i="23"/>
  <c r="G29" i="23"/>
  <c r="H29" i="23" s="1"/>
  <c r="I29" i="23" s="1"/>
  <c r="D19" i="23"/>
  <c r="D18" i="23" s="1"/>
  <c r="I75" i="23"/>
  <c r="G76" i="23"/>
  <c r="J76" i="23" s="1"/>
  <c r="J30" i="23"/>
  <c r="I30" i="23"/>
  <c r="J36" i="23"/>
  <c r="I36" i="23"/>
  <c r="J40" i="23"/>
  <c r="I40" i="23"/>
  <c r="J57" i="23"/>
  <c r="I57" i="23"/>
  <c r="J59" i="23"/>
  <c r="I59" i="23"/>
  <c r="J63" i="23"/>
  <c r="I63" i="23"/>
  <c r="J67" i="23"/>
  <c r="I67" i="23"/>
  <c r="J77" i="23"/>
  <c r="I77" i="23"/>
  <c r="I28" i="23"/>
  <c r="H28" i="23"/>
  <c r="H30" i="23"/>
  <c r="H32" i="23"/>
  <c r="I32" i="23" s="1"/>
  <c r="H36" i="23"/>
  <c r="H40" i="23"/>
  <c r="F44" i="23"/>
  <c r="F19" i="23" s="1"/>
  <c r="F18" i="23" s="1"/>
  <c r="G45" i="23"/>
  <c r="J45" i="23" s="1"/>
  <c r="I47" i="23"/>
  <c r="H47" i="23"/>
  <c r="I49" i="23"/>
  <c r="H49" i="23"/>
  <c r="I51" i="23"/>
  <c r="H51" i="23"/>
  <c r="I53" i="23"/>
  <c r="H53" i="23"/>
  <c r="H57" i="23"/>
  <c r="H59" i="23"/>
  <c r="H63" i="23"/>
  <c r="H67" i="23"/>
  <c r="J78" i="23"/>
  <c r="I78" i="23"/>
  <c r="J80" i="23"/>
  <c r="I80" i="23"/>
  <c r="J82" i="23"/>
  <c r="I82" i="23"/>
  <c r="J84" i="23"/>
  <c r="I84" i="23"/>
  <c r="J88" i="23"/>
  <c r="I88" i="23"/>
  <c r="J90" i="23"/>
  <c r="I90" i="23"/>
  <c r="H90" i="23"/>
  <c r="J94" i="23"/>
  <c r="I94" i="23"/>
  <c r="H94" i="23"/>
  <c r="E20" i="23"/>
  <c r="H21" i="23"/>
  <c r="J22" i="23"/>
  <c r="J24" i="23"/>
  <c r="J26" i="23"/>
  <c r="J28" i="23"/>
  <c r="J31" i="23"/>
  <c r="I31" i="23"/>
  <c r="J33" i="23"/>
  <c r="I33" i="23"/>
  <c r="J35" i="23"/>
  <c r="I35" i="23"/>
  <c r="J37" i="23"/>
  <c r="I37" i="23"/>
  <c r="J39" i="23"/>
  <c r="I39" i="23"/>
  <c r="J41" i="23"/>
  <c r="I41" i="23"/>
  <c r="J47" i="23"/>
  <c r="J49" i="23"/>
  <c r="J51" i="23"/>
  <c r="J53" i="23"/>
  <c r="J56" i="23"/>
  <c r="I56" i="23"/>
  <c r="J58" i="23"/>
  <c r="I58" i="23"/>
  <c r="J60" i="23"/>
  <c r="I60" i="23"/>
  <c r="J62" i="23"/>
  <c r="I62" i="23"/>
  <c r="J64" i="23"/>
  <c r="I64" i="23"/>
  <c r="J66" i="23"/>
  <c r="I66" i="23"/>
  <c r="J68" i="23"/>
  <c r="I68" i="23"/>
  <c r="J70" i="23"/>
  <c r="I70" i="23"/>
  <c r="H78" i="23"/>
  <c r="H80" i="23"/>
  <c r="H82" i="23"/>
  <c r="H84" i="23"/>
  <c r="I86" i="23"/>
  <c r="H88" i="23"/>
  <c r="J91" i="23"/>
  <c r="H91" i="23"/>
  <c r="I91" i="23"/>
  <c r="J95" i="23"/>
  <c r="H95" i="23"/>
  <c r="I95" i="23"/>
  <c r="J34" i="23"/>
  <c r="I34" i="23"/>
  <c r="J38" i="23"/>
  <c r="I38" i="23"/>
  <c r="J42" i="23"/>
  <c r="I42" i="23"/>
  <c r="J61" i="23"/>
  <c r="I61" i="23"/>
  <c r="J65" i="23"/>
  <c r="I65" i="23"/>
  <c r="J69" i="23"/>
  <c r="I69" i="23"/>
  <c r="J71" i="23"/>
  <c r="I71" i="23"/>
  <c r="J93" i="23"/>
  <c r="H93" i="23"/>
  <c r="I93" i="23"/>
  <c r="H38" i="23"/>
  <c r="I46" i="23"/>
  <c r="H46" i="23"/>
  <c r="I48" i="23"/>
  <c r="H48" i="23"/>
  <c r="I50" i="23"/>
  <c r="H50" i="23"/>
  <c r="I52" i="23"/>
  <c r="H52" i="23"/>
  <c r="I54" i="23"/>
  <c r="H54" i="23"/>
  <c r="J79" i="23"/>
  <c r="I79" i="23"/>
  <c r="J81" i="23"/>
  <c r="I81" i="23"/>
  <c r="J83" i="23"/>
  <c r="I83" i="23"/>
  <c r="J85" i="23"/>
  <c r="I85" i="23"/>
  <c r="J87" i="23"/>
  <c r="I87" i="23"/>
  <c r="I89" i="23"/>
  <c r="J92" i="23"/>
  <c r="I92" i="23"/>
  <c r="H92" i="23"/>
  <c r="J96" i="23"/>
  <c r="I96" i="23"/>
  <c r="H96" i="23"/>
  <c r="T30" i="12"/>
  <c r="AL27" i="11"/>
  <c r="AL26" i="11" s="1"/>
  <c r="AL20" i="11" s="1"/>
  <c r="AD27" i="11"/>
  <c r="AD26" i="11" s="1"/>
  <c r="AD20" i="11" s="1"/>
  <c r="T29" i="12"/>
  <c r="AK27" i="11"/>
  <c r="AK26" i="11" s="1"/>
  <c r="AK20" i="11" s="1"/>
  <c r="AK19" i="11" s="1"/>
  <c r="AG27" i="11"/>
  <c r="AG26" i="11" s="1"/>
  <c r="AG20" i="11" s="1"/>
  <c r="V27" i="11"/>
  <c r="V26" i="11" s="1"/>
  <c r="V20" i="11" s="1"/>
  <c r="N27" i="11"/>
  <c r="N26" i="11" s="1"/>
  <c r="N20" i="11" s="1"/>
  <c r="I31" i="12"/>
  <c r="AC27" i="11"/>
  <c r="AC26" i="11" s="1"/>
  <c r="AC20" i="11" s="1"/>
  <c r="E27" i="11"/>
  <c r="E26" i="11" s="1"/>
  <c r="E20" i="11" s="1"/>
  <c r="H27" i="11"/>
  <c r="F27" i="11"/>
  <c r="F26" i="11" s="1"/>
  <c r="F20" i="11" s="1"/>
  <c r="AA28" i="11"/>
  <c r="H27" i="10"/>
  <c r="BY33" i="13" l="1"/>
  <c r="BZ33" i="13" s="1"/>
  <c r="S36" i="10"/>
  <c r="S31" i="12"/>
  <c r="BQ34" i="13"/>
  <c r="AH38" i="13"/>
  <c r="BJ27" i="13"/>
  <c r="BJ26" i="13" s="1"/>
  <c r="BJ20" i="13" s="1"/>
  <c r="BJ19" i="13" s="1"/>
  <c r="AO42" i="13"/>
  <c r="BY42" i="13" s="1"/>
  <c r="BZ42" i="13" s="1"/>
  <c r="AH29" i="13"/>
  <c r="AH28" i="13" s="1"/>
  <c r="F30" i="13"/>
  <c r="S39" i="12"/>
  <c r="S41" i="12"/>
  <c r="S27" i="12"/>
  <c r="BC28" i="13"/>
  <c r="AO30" i="13"/>
  <c r="AO44" i="13"/>
  <c r="BY44" i="13" s="1"/>
  <c r="BZ44" i="13" s="1"/>
  <c r="T39" i="12"/>
  <c r="J73" i="23"/>
  <c r="I73" i="23"/>
  <c r="D27" i="11"/>
  <c r="D26" i="11" s="1"/>
  <c r="D20" i="11" s="1"/>
  <c r="AI29" i="11"/>
  <c r="AH29" i="11"/>
  <c r="M24" i="12"/>
  <c r="K25" i="12"/>
  <c r="AJ31" i="17" s="1"/>
  <c r="K24" i="12"/>
  <c r="H89" i="23"/>
  <c r="AP28" i="11"/>
  <c r="M26" i="11"/>
  <c r="AQ27" i="11"/>
  <c r="H26" i="11"/>
  <c r="AP27" i="11"/>
  <c r="I55" i="23"/>
  <c r="S38" i="12"/>
  <c r="J55" i="23"/>
  <c r="AI28" i="11"/>
  <c r="AH28" i="11"/>
  <c r="S27" i="10"/>
  <c r="R27" i="10"/>
  <c r="Q27" i="10"/>
  <c r="T41" i="12"/>
  <c r="T36" i="12"/>
  <c r="T27" i="12"/>
  <c r="I26" i="12"/>
  <c r="H24" i="12"/>
  <c r="J29" i="23"/>
  <c r="H45" i="23"/>
  <c r="I45" i="23" s="1"/>
  <c r="I21" i="23"/>
  <c r="H20" i="23"/>
  <c r="H76" i="23"/>
  <c r="I76" i="23" s="1"/>
  <c r="G20" i="23"/>
  <c r="J20" i="23" s="1"/>
  <c r="E19" i="23"/>
  <c r="G44" i="23"/>
  <c r="J44" i="23" s="1"/>
  <c r="T31" i="12"/>
  <c r="AH27" i="13" l="1"/>
  <c r="AH26" i="13" s="1"/>
  <c r="AH20" i="13" s="1"/>
  <c r="AJ24" i="17"/>
  <c r="AJ30" i="17"/>
  <c r="AO34" i="13"/>
  <c r="BY34" i="13" s="1"/>
  <c r="BZ34" i="13" s="1"/>
  <c r="BQ29" i="13"/>
  <c r="BQ28" i="13" s="1"/>
  <c r="BQ27" i="13" s="1"/>
  <c r="BQ26" i="13" s="1"/>
  <c r="BQ20" i="13" s="1"/>
  <c r="BY30" i="13"/>
  <c r="BZ30" i="13" s="1"/>
  <c r="BC27" i="13"/>
  <c r="BC26" i="13" s="1"/>
  <c r="BC20" i="13" s="1"/>
  <c r="BC19" i="13" s="1"/>
  <c r="AH44" i="11"/>
  <c r="AP26" i="11"/>
  <c r="H20" i="11"/>
  <c r="L27" i="11"/>
  <c r="L26" i="11" s="1"/>
  <c r="AN38" i="11"/>
  <c r="M20" i="11"/>
  <c r="AQ26" i="11"/>
  <c r="H44" i="23"/>
  <c r="I44" i="23" s="1"/>
  <c r="I20" i="23"/>
  <c r="G19" i="23"/>
  <c r="J19" i="23" s="1"/>
  <c r="E18" i="23"/>
  <c r="G18" i="23" s="1"/>
  <c r="J18" i="23" s="1"/>
  <c r="AQ20" i="11" l="1"/>
  <c r="H19" i="11"/>
  <c r="AP20" i="11"/>
  <c r="I27" i="11"/>
  <c r="AH38" i="11"/>
  <c r="L20" i="11"/>
  <c r="H19" i="23"/>
  <c r="H18" i="23" s="1"/>
  <c r="Z25" i="18"/>
  <c r="X81" i="18"/>
  <c r="X80" i="18" s="1"/>
  <c r="X27" i="18" s="1"/>
  <c r="X25" i="18" s="1"/>
  <c r="L34" i="18"/>
  <c r="L33" i="18" s="1"/>
  <c r="L32" i="18" s="1"/>
  <c r="L26" i="18" s="1"/>
  <c r="L25" i="18" s="1"/>
  <c r="AF26" i="17"/>
  <c r="AF33" i="17"/>
  <c r="AO58" i="17"/>
  <c r="AP58" i="17" s="1"/>
  <c r="AF58" i="17" s="1"/>
  <c r="AO60" i="17"/>
  <c r="AP60" i="17" s="1"/>
  <c r="AF60" i="17" s="1"/>
  <c r="AO61" i="17"/>
  <c r="AP61" i="17" s="1"/>
  <c r="AF61" i="17" s="1"/>
  <c r="AO63" i="17"/>
  <c r="AP63" i="17" s="1"/>
  <c r="AF63" i="17" s="1"/>
  <c r="AO64" i="17"/>
  <c r="AP64" i="17" s="1"/>
  <c r="AF64" i="17" s="1"/>
  <c r="AO65" i="17"/>
  <c r="AP65" i="17" s="1"/>
  <c r="AF65" i="17" s="1"/>
  <c r="AO66" i="17"/>
  <c r="AP66" i="17" s="1"/>
  <c r="AF66" i="17" s="1"/>
  <c r="AO67" i="17"/>
  <c r="AP67" i="17" s="1"/>
  <c r="AF67" i="17" s="1"/>
  <c r="AO68" i="17"/>
  <c r="AP68" i="17" s="1"/>
  <c r="AF68" i="17" s="1"/>
  <c r="AO69" i="17"/>
  <c r="AP69" i="17" s="1"/>
  <c r="AF69" i="17" s="1"/>
  <c r="AO70" i="17"/>
  <c r="AP70" i="17" s="1"/>
  <c r="AF70" i="17" s="1"/>
  <c r="AO72" i="17"/>
  <c r="AP72" i="17" s="1"/>
  <c r="AF72" i="17" s="1"/>
  <c r="AO73" i="17"/>
  <c r="AP73" i="17" s="1"/>
  <c r="AF73" i="17" s="1"/>
  <c r="AO77" i="17"/>
  <c r="AO80" i="17"/>
  <c r="AP80" i="17" s="1"/>
  <c r="AF80" i="17" s="1"/>
  <c r="AO81" i="17"/>
  <c r="AO82" i="17"/>
  <c r="AP82" i="17" s="1"/>
  <c r="AF82" i="17" s="1"/>
  <c r="AO85" i="17"/>
  <c r="AP85" i="17" s="1"/>
  <c r="AF85" i="17" s="1"/>
  <c r="AO86" i="17"/>
  <c r="AP86" i="17" s="1"/>
  <c r="AF86" i="17" s="1"/>
  <c r="AO88" i="17"/>
  <c r="AO89" i="17"/>
  <c r="AP89" i="17" s="1"/>
  <c r="AF89" i="17" s="1"/>
  <c r="AO92" i="17"/>
  <c r="AP92" i="17" s="1"/>
  <c r="AF92" i="17" s="1"/>
  <c r="AO94" i="17"/>
  <c r="AP94" i="17" s="1"/>
  <c r="AF94" i="17" s="1"/>
  <c r="AO95" i="17"/>
  <c r="AP95" i="17" s="1"/>
  <c r="AF95" i="17" s="1"/>
  <c r="AO98" i="17"/>
  <c r="AP98" i="17" s="1"/>
  <c r="AF98" i="17" s="1"/>
  <c r="AO99" i="17"/>
  <c r="AP99" i="17" s="1"/>
  <c r="AF99" i="17" s="1"/>
  <c r="AO100" i="17"/>
  <c r="AP100" i="17" s="1"/>
  <c r="AF100" i="17" s="1"/>
  <c r="AO101" i="17"/>
  <c r="AO102" i="17"/>
  <c r="AP102" i="17" s="1"/>
  <c r="AF102" i="17" s="1"/>
  <c r="AO103" i="17"/>
  <c r="AP103" i="17" s="1"/>
  <c r="AF103" i="17" s="1"/>
  <c r="AO104" i="17"/>
  <c r="AP104" i="17" s="1"/>
  <c r="AF104" i="17" s="1"/>
  <c r="AO105" i="17"/>
  <c r="AP105" i="17" s="1"/>
  <c r="AF105" i="17" s="1"/>
  <c r="AO106" i="17"/>
  <c r="AP106" i="17" s="1"/>
  <c r="AF106" i="17" s="1"/>
  <c r="AO107" i="17"/>
  <c r="AP107" i="17" s="1"/>
  <c r="AF107" i="17" s="1"/>
  <c r="AO108" i="17"/>
  <c r="AP108" i="17" s="1"/>
  <c r="AF108" i="17" s="1"/>
  <c r="AF113" i="17"/>
  <c r="AO114" i="17"/>
  <c r="AP114" i="17" s="1"/>
  <c r="AY27" i="17"/>
  <c r="AY86" i="17"/>
  <c r="AY95" i="17"/>
  <c r="AY103" i="17"/>
  <c r="AD113" i="17"/>
  <c r="AD112" i="17"/>
  <c r="AD114" i="17"/>
  <c r="Y26" i="17"/>
  <c r="Y80" i="17"/>
  <c r="Y81" i="17"/>
  <c r="Y82" i="17"/>
  <c r="Y86" i="17"/>
  <c r="Y84" i="17" s="1"/>
  <c r="Y83" i="17" s="1"/>
  <c r="Y88" i="17"/>
  <c r="Y89" i="17"/>
  <c r="Y92" i="17"/>
  <c r="Y94" i="17"/>
  <c r="Y95" i="17"/>
  <c r="Y98" i="17"/>
  <c r="Y99" i="17"/>
  <c r="Y100" i="17"/>
  <c r="Y101" i="17"/>
  <c r="Y102" i="17"/>
  <c r="Y103" i="17"/>
  <c r="Y104" i="17"/>
  <c r="Y105" i="17"/>
  <c r="Y106" i="17"/>
  <c r="Y107" i="17"/>
  <c r="Y108" i="17"/>
  <c r="Y111" i="17"/>
  <c r="Y112" i="17"/>
  <c r="Y113" i="17"/>
  <c r="Y114" i="17"/>
  <c r="Y115" i="17"/>
  <c r="Y116" i="17"/>
  <c r="Y117" i="17"/>
  <c r="T26" i="17"/>
  <c r="J26" i="17"/>
  <c r="O26" i="17"/>
  <c r="T58" i="17"/>
  <c r="T60" i="17"/>
  <c r="T61" i="17"/>
  <c r="T63" i="17"/>
  <c r="T64" i="17"/>
  <c r="T65" i="17"/>
  <c r="J65" i="17"/>
  <c r="O65" i="17"/>
  <c r="T66" i="17"/>
  <c r="T67" i="17"/>
  <c r="T68" i="17"/>
  <c r="T69" i="17"/>
  <c r="T70" i="17"/>
  <c r="T72" i="17"/>
  <c r="T73" i="17"/>
  <c r="J73" i="17"/>
  <c r="O73" i="17"/>
  <c r="T77" i="17"/>
  <c r="T80" i="17"/>
  <c r="T81" i="17"/>
  <c r="J81" i="17"/>
  <c r="O81" i="17"/>
  <c r="T82" i="17"/>
  <c r="T85" i="17"/>
  <c r="T86" i="17"/>
  <c r="T88" i="17"/>
  <c r="T89" i="17"/>
  <c r="T92" i="17"/>
  <c r="T94" i="17"/>
  <c r="T95" i="17"/>
  <c r="T98" i="17"/>
  <c r="J98" i="17"/>
  <c r="O98" i="17"/>
  <c r="T99" i="17"/>
  <c r="T100" i="17"/>
  <c r="T101" i="17"/>
  <c r="T102" i="17"/>
  <c r="T103" i="17"/>
  <c r="T104" i="17"/>
  <c r="T105" i="17"/>
  <c r="T106" i="17"/>
  <c r="J106" i="17"/>
  <c r="O106" i="17"/>
  <c r="T107" i="17"/>
  <c r="T108" i="17"/>
  <c r="T111" i="17"/>
  <c r="T112" i="17"/>
  <c r="T113" i="17"/>
  <c r="T114" i="17"/>
  <c r="T115" i="17"/>
  <c r="T116" i="17"/>
  <c r="T117" i="17"/>
  <c r="O58" i="17"/>
  <c r="O60" i="17"/>
  <c r="O61" i="17"/>
  <c r="O63" i="17"/>
  <c r="J63" i="17"/>
  <c r="O64" i="17"/>
  <c r="O66" i="17"/>
  <c r="O67" i="17"/>
  <c r="J67" i="17"/>
  <c r="O68" i="17"/>
  <c r="O69" i="17"/>
  <c r="O70" i="17"/>
  <c r="O72" i="17"/>
  <c r="O77" i="17"/>
  <c r="O80" i="17"/>
  <c r="O82" i="17"/>
  <c r="O85" i="17"/>
  <c r="O86" i="17"/>
  <c r="O88" i="17"/>
  <c r="J88" i="17"/>
  <c r="O89" i="17"/>
  <c r="O92" i="17"/>
  <c r="J92" i="17"/>
  <c r="O94" i="17"/>
  <c r="O95" i="17"/>
  <c r="O99" i="17"/>
  <c r="O100" i="17"/>
  <c r="J100" i="17"/>
  <c r="O101" i="17"/>
  <c r="O102" i="17"/>
  <c r="O103" i="17"/>
  <c r="O104" i="17"/>
  <c r="J104" i="17"/>
  <c r="O105" i="17"/>
  <c r="O107" i="17"/>
  <c r="O108" i="17"/>
  <c r="J108" i="17"/>
  <c r="O111" i="17"/>
  <c r="O112" i="17"/>
  <c r="O113" i="17"/>
  <c r="O114" i="17"/>
  <c r="O115" i="17"/>
  <c r="O116" i="17"/>
  <c r="O117" i="17"/>
  <c r="E112" i="17"/>
  <c r="F112" i="17"/>
  <c r="G112" i="17"/>
  <c r="H112" i="17"/>
  <c r="I112" i="17"/>
  <c r="E114" i="17"/>
  <c r="F114" i="17"/>
  <c r="G114" i="17"/>
  <c r="H114" i="17"/>
  <c r="I114" i="17"/>
  <c r="F24" i="17"/>
  <c r="H24" i="17"/>
  <c r="I24" i="17"/>
  <c r="F25" i="17"/>
  <c r="G25" i="17"/>
  <c r="H25" i="17"/>
  <c r="I25" i="17"/>
  <c r="F26" i="17"/>
  <c r="G26" i="17"/>
  <c r="H26" i="17"/>
  <c r="I26" i="17"/>
  <c r="F27" i="17"/>
  <c r="G27" i="17"/>
  <c r="H27" i="17"/>
  <c r="I27" i="17"/>
  <c r="F28" i="17"/>
  <c r="G28" i="17"/>
  <c r="H28" i="17"/>
  <c r="I28" i="17"/>
  <c r="F29" i="17"/>
  <c r="G29" i="17"/>
  <c r="H29" i="17"/>
  <c r="I29" i="17"/>
  <c r="F30" i="17"/>
  <c r="H30" i="17"/>
  <c r="I30" i="17"/>
  <c r="F31" i="17"/>
  <c r="H31" i="17"/>
  <c r="I31" i="17"/>
  <c r="F32" i="17"/>
  <c r="H32" i="17"/>
  <c r="I32" i="17"/>
  <c r="E33" i="17"/>
  <c r="E32" i="17" s="1"/>
  <c r="F33" i="17"/>
  <c r="H33" i="17"/>
  <c r="I33" i="17"/>
  <c r="F42" i="17"/>
  <c r="G42" i="17"/>
  <c r="H42" i="17"/>
  <c r="I42" i="17"/>
  <c r="H58" i="17"/>
  <c r="I58" i="17"/>
  <c r="H59" i="17"/>
  <c r="I59" i="17"/>
  <c r="J60" i="17"/>
  <c r="H60" i="17"/>
  <c r="I60" i="17"/>
  <c r="J61" i="17"/>
  <c r="H61" i="17"/>
  <c r="I61" i="17"/>
  <c r="H62" i="17"/>
  <c r="I62" i="17"/>
  <c r="H63" i="17"/>
  <c r="I63" i="17"/>
  <c r="J64" i="17"/>
  <c r="H64" i="17"/>
  <c r="I64" i="17"/>
  <c r="H65" i="17"/>
  <c r="I65" i="17"/>
  <c r="H66" i="17"/>
  <c r="I66" i="17"/>
  <c r="H67" i="17"/>
  <c r="I67" i="17"/>
  <c r="J68" i="17"/>
  <c r="H68" i="17"/>
  <c r="I68" i="17"/>
  <c r="J69" i="17"/>
  <c r="H69" i="17"/>
  <c r="I69" i="17"/>
  <c r="H70" i="17"/>
  <c r="I70" i="17"/>
  <c r="H71" i="17"/>
  <c r="I71" i="17"/>
  <c r="J72" i="17"/>
  <c r="H72" i="17"/>
  <c r="I72" i="17"/>
  <c r="H73" i="17"/>
  <c r="I73" i="17"/>
  <c r="H74" i="17"/>
  <c r="I74" i="17"/>
  <c r="F75" i="17"/>
  <c r="G75" i="17"/>
  <c r="H75" i="17"/>
  <c r="I75" i="17"/>
  <c r="F76" i="17"/>
  <c r="G76" i="17"/>
  <c r="H76" i="17"/>
  <c r="I76" i="17"/>
  <c r="J77" i="17"/>
  <c r="F77" i="17"/>
  <c r="G77" i="17"/>
  <c r="H77" i="17"/>
  <c r="I77" i="17"/>
  <c r="F78" i="17"/>
  <c r="G78" i="17"/>
  <c r="H78" i="17"/>
  <c r="I78" i="17"/>
  <c r="F79" i="17"/>
  <c r="G79" i="17"/>
  <c r="H79" i="17"/>
  <c r="I79" i="17"/>
  <c r="J80" i="17"/>
  <c r="F80" i="17"/>
  <c r="G80" i="17"/>
  <c r="H80" i="17"/>
  <c r="I80" i="17"/>
  <c r="F81" i="17"/>
  <c r="G81" i="17"/>
  <c r="H81" i="17"/>
  <c r="I81" i="17"/>
  <c r="F82" i="17"/>
  <c r="G82" i="17"/>
  <c r="H82" i="17"/>
  <c r="I82" i="17"/>
  <c r="F83" i="17"/>
  <c r="G83" i="17"/>
  <c r="H83" i="17"/>
  <c r="I83" i="17"/>
  <c r="F84" i="17"/>
  <c r="G84" i="17"/>
  <c r="H84" i="17"/>
  <c r="I84" i="17"/>
  <c r="J85" i="17"/>
  <c r="F85" i="17"/>
  <c r="G85" i="17"/>
  <c r="H85" i="17"/>
  <c r="I85" i="17"/>
  <c r="F86" i="17"/>
  <c r="G86" i="17"/>
  <c r="H86" i="17"/>
  <c r="I86" i="17"/>
  <c r="F88" i="17"/>
  <c r="G88" i="17"/>
  <c r="H88" i="17"/>
  <c r="I88" i="17"/>
  <c r="J89" i="17"/>
  <c r="F89" i="17"/>
  <c r="G89" i="17"/>
  <c r="H89" i="17"/>
  <c r="I89" i="17"/>
  <c r="F90" i="17"/>
  <c r="G90" i="17"/>
  <c r="H90" i="17"/>
  <c r="I90" i="17"/>
  <c r="F91" i="17"/>
  <c r="G91" i="17"/>
  <c r="H91" i="17"/>
  <c r="I91" i="17"/>
  <c r="F92" i="17"/>
  <c r="G92" i="17"/>
  <c r="H92" i="17"/>
  <c r="I92" i="17"/>
  <c r="F93" i="17"/>
  <c r="G93" i="17"/>
  <c r="H93" i="17"/>
  <c r="I93" i="17"/>
  <c r="J94" i="17"/>
  <c r="F94" i="17"/>
  <c r="G94" i="17"/>
  <c r="H94" i="17"/>
  <c r="I94" i="17"/>
  <c r="F95" i="17"/>
  <c r="G95" i="17"/>
  <c r="H95" i="17"/>
  <c r="I95" i="17"/>
  <c r="F96" i="17"/>
  <c r="G96" i="17"/>
  <c r="H96" i="17"/>
  <c r="I96" i="17"/>
  <c r="F97" i="17"/>
  <c r="G97" i="17"/>
  <c r="H97" i="17"/>
  <c r="I97" i="17"/>
  <c r="F98" i="17"/>
  <c r="G98" i="17"/>
  <c r="H98" i="17"/>
  <c r="I98" i="17"/>
  <c r="F99" i="17"/>
  <c r="G99" i="17"/>
  <c r="H99" i="17"/>
  <c r="I99" i="17"/>
  <c r="F100" i="17"/>
  <c r="G100" i="17"/>
  <c r="H100" i="17"/>
  <c r="I100" i="17"/>
  <c r="J101" i="17"/>
  <c r="F101" i="17"/>
  <c r="G101" i="17"/>
  <c r="H101" i="17"/>
  <c r="I101" i="17"/>
  <c r="J102" i="17"/>
  <c r="F102" i="17"/>
  <c r="G102" i="17"/>
  <c r="H102" i="17"/>
  <c r="I102" i="17"/>
  <c r="F103" i="17"/>
  <c r="G103" i="17"/>
  <c r="H103" i="17"/>
  <c r="I103" i="17"/>
  <c r="F104" i="17"/>
  <c r="G104" i="17"/>
  <c r="H104" i="17"/>
  <c r="I104" i="17"/>
  <c r="J105" i="17"/>
  <c r="F105" i="17"/>
  <c r="G105" i="17"/>
  <c r="H105" i="17"/>
  <c r="I105" i="17"/>
  <c r="F106" i="17"/>
  <c r="G106" i="17"/>
  <c r="H106" i="17"/>
  <c r="I106" i="17"/>
  <c r="F107" i="17"/>
  <c r="G107" i="17"/>
  <c r="H107" i="17"/>
  <c r="I107" i="17"/>
  <c r="F108" i="17"/>
  <c r="G108" i="17"/>
  <c r="H108" i="17"/>
  <c r="I108" i="17"/>
  <c r="F109" i="17"/>
  <c r="G109" i="17"/>
  <c r="H109" i="17"/>
  <c r="I109" i="17"/>
  <c r="F110" i="17"/>
  <c r="G110" i="17"/>
  <c r="H110" i="17"/>
  <c r="I110" i="17"/>
  <c r="F111" i="17"/>
  <c r="G111" i="17"/>
  <c r="H111" i="17"/>
  <c r="I111" i="17"/>
  <c r="F113" i="17"/>
  <c r="G113" i="17"/>
  <c r="H113" i="17"/>
  <c r="I113" i="17"/>
  <c r="F115" i="17"/>
  <c r="G115" i="17"/>
  <c r="H115" i="17"/>
  <c r="I115" i="17"/>
  <c r="J116" i="17"/>
  <c r="F116" i="17"/>
  <c r="G116" i="17"/>
  <c r="H116" i="17"/>
  <c r="I116" i="17"/>
  <c r="J117" i="17"/>
  <c r="F117" i="17"/>
  <c r="G117" i="17"/>
  <c r="H117" i="17"/>
  <c r="I117" i="17"/>
  <c r="F23" i="17"/>
  <c r="H23" i="17"/>
  <c r="I23" i="17"/>
  <c r="AY108" i="17"/>
  <c r="AY107" i="17"/>
  <c r="AY106" i="17"/>
  <c r="AY105" i="17"/>
  <c r="AY104" i="17"/>
  <c r="AY102" i="17"/>
  <c r="AY101" i="17"/>
  <c r="AY100" i="17"/>
  <c r="AY99" i="17"/>
  <c r="AY98" i="17"/>
  <c r="AY97" i="17"/>
  <c r="AY96" i="17"/>
  <c r="AY94" i="17"/>
  <c r="AE94" i="17" s="1"/>
  <c r="AY93" i="17"/>
  <c r="AY92" i="17"/>
  <c r="AY91" i="17"/>
  <c r="AY90" i="17"/>
  <c r="AY89" i="17"/>
  <c r="AY88" i="17"/>
  <c r="AY82" i="17"/>
  <c r="AY81" i="17"/>
  <c r="AY80" i="17"/>
  <c r="AY78" i="17"/>
  <c r="AY74" i="17"/>
  <c r="AY73" i="17"/>
  <c r="AY72" i="17"/>
  <c r="AE72" i="17" s="1"/>
  <c r="AY71" i="17"/>
  <c r="AY70" i="17"/>
  <c r="AY69" i="17"/>
  <c r="AY68" i="17"/>
  <c r="AY67" i="17"/>
  <c r="AY66" i="17"/>
  <c r="AY65" i="17"/>
  <c r="AY64" i="17"/>
  <c r="AY63" i="17"/>
  <c r="AY62" i="17"/>
  <c r="AY61" i="17"/>
  <c r="AE61" i="17" s="1"/>
  <c r="AY60" i="17"/>
  <c r="AY59" i="17"/>
  <c r="AY58" i="17"/>
  <c r="AY31" i="17"/>
  <c r="AY28" i="17"/>
  <c r="J58" i="17"/>
  <c r="J66" i="17"/>
  <c r="J70" i="17"/>
  <c r="J82" i="17"/>
  <c r="J86" i="17"/>
  <c r="J95" i="17"/>
  <c r="J99" i="17"/>
  <c r="J103" i="17"/>
  <c r="J107" i="17"/>
  <c r="J112" i="17"/>
  <c r="J114" i="17"/>
  <c r="J115" i="17"/>
  <c r="D112" i="17"/>
  <c r="D114" i="17"/>
  <c r="F113" i="16"/>
  <c r="E113" i="16"/>
  <c r="F112" i="16"/>
  <c r="E112" i="16"/>
  <c r="F111" i="16"/>
  <c r="E111" i="16"/>
  <c r="F109" i="16"/>
  <c r="E109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42" i="16"/>
  <c r="E42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K113" i="16"/>
  <c r="K112" i="16"/>
  <c r="K111" i="16"/>
  <c r="K109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42" i="16"/>
  <c r="K34" i="16"/>
  <c r="K33" i="16"/>
  <c r="K32" i="16"/>
  <c r="K31" i="16"/>
  <c r="K30" i="16"/>
  <c r="K29" i="16"/>
  <c r="K28" i="16"/>
  <c r="K27" i="16"/>
  <c r="K26" i="16"/>
  <c r="K25" i="16"/>
  <c r="AT117" i="15"/>
  <c r="AS117" i="15"/>
  <c r="AR117" i="15"/>
  <c r="AQ117" i="15"/>
  <c r="AP117" i="15"/>
  <c r="AO117" i="15"/>
  <c r="AN117" i="15"/>
  <c r="AT116" i="15"/>
  <c r="AS116" i="15"/>
  <c r="AR116" i="15"/>
  <c r="AQ116" i="15"/>
  <c r="AP116" i="15"/>
  <c r="AO116" i="15"/>
  <c r="AN116" i="15"/>
  <c r="AT115" i="15"/>
  <c r="AS115" i="15"/>
  <c r="AR115" i="15"/>
  <c r="AQ115" i="15"/>
  <c r="AP115" i="15"/>
  <c r="AO115" i="15"/>
  <c r="AN115" i="15"/>
  <c r="AT113" i="15"/>
  <c r="AS113" i="15"/>
  <c r="AR113" i="15"/>
  <c r="AQ113" i="15"/>
  <c r="AP113" i="15"/>
  <c r="AO113" i="15"/>
  <c r="AN113" i="15"/>
  <c r="AT111" i="15"/>
  <c r="AS111" i="15"/>
  <c r="AR111" i="15"/>
  <c r="AQ111" i="15"/>
  <c r="AP111" i="15"/>
  <c r="AO111" i="15"/>
  <c r="AN111" i="15"/>
  <c r="AT110" i="15"/>
  <c r="AS110" i="15"/>
  <c r="AR110" i="15"/>
  <c r="AQ110" i="15"/>
  <c r="AP110" i="15"/>
  <c r="AO110" i="15"/>
  <c r="AN110" i="15"/>
  <c r="AT109" i="15"/>
  <c r="AS109" i="15"/>
  <c r="AR109" i="15"/>
  <c r="AQ109" i="15"/>
  <c r="AP109" i="15"/>
  <c r="AO109" i="15"/>
  <c r="AN109" i="15"/>
  <c r="AT108" i="15"/>
  <c r="AS108" i="15"/>
  <c r="AR108" i="15"/>
  <c r="AQ108" i="15"/>
  <c r="AP108" i="15"/>
  <c r="AO108" i="15"/>
  <c r="AN108" i="15"/>
  <c r="AT107" i="15"/>
  <c r="AS107" i="15"/>
  <c r="AR107" i="15"/>
  <c r="AQ107" i="15"/>
  <c r="AP107" i="15"/>
  <c r="AO107" i="15"/>
  <c r="AN107" i="15"/>
  <c r="AT106" i="15"/>
  <c r="AS106" i="15"/>
  <c r="AR106" i="15"/>
  <c r="AQ106" i="15"/>
  <c r="AP106" i="15"/>
  <c r="AO106" i="15"/>
  <c r="AN106" i="15"/>
  <c r="AT105" i="15"/>
  <c r="AS105" i="15"/>
  <c r="AR105" i="15"/>
  <c r="AQ105" i="15"/>
  <c r="AP105" i="15"/>
  <c r="AO105" i="15"/>
  <c r="AN105" i="15"/>
  <c r="AT104" i="15"/>
  <c r="AS104" i="15"/>
  <c r="AR104" i="15"/>
  <c r="AQ104" i="15"/>
  <c r="AP104" i="15"/>
  <c r="AO104" i="15"/>
  <c r="AN104" i="15"/>
  <c r="AT103" i="15"/>
  <c r="AS103" i="15"/>
  <c r="AR103" i="15"/>
  <c r="AQ103" i="15"/>
  <c r="AP103" i="15"/>
  <c r="AO103" i="15"/>
  <c r="AN103" i="15"/>
  <c r="AT102" i="15"/>
  <c r="AS102" i="15"/>
  <c r="AR102" i="15"/>
  <c r="AQ102" i="15"/>
  <c r="AP102" i="15"/>
  <c r="AO102" i="15"/>
  <c r="AN102" i="15"/>
  <c r="AT101" i="15"/>
  <c r="AS101" i="15"/>
  <c r="AR101" i="15"/>
  <c r="AQ101" i="15"/>
  <c r="AP101" i="15"/>
  <c r="AO101" i="15"/>
  <c r="AN101" i="15"/>
  <c r="AT100" i="15"/>
  <c r="AS100" i="15"/>
  <c r="AR100" i="15"/>
  <c r="AQ100" i="15"/>
  <c r="AP100" i="15"/>
  <c r="AO100" i="15"/>
  <c r="AN100" i="15"/>
  <c r="AT99" i="15"/>
  <c r="AS99" i="15"/>
  <c r="AR99" i="15"/>
  <c r="AQ99" i="15"/>
  <c r="AP99" i="15"/>
  <c r="AO99" i="15"/>
  <c r="AN99" i="15"/>
  <c r="AT98" i="15"/>
  <c r="AS98" i="15"/>
  <c r="AR98" i="15"/>
  <c r="AQ98" i="15"/>
  <c r="AP98" i="15"/>
  <c r="AO98" i="15"/>
  <c r="AN98" i="15"/>
  <c r="AT97" i="15"/>
  <c r="AS97" i="15"/>
  <c r="AR97" i="15"/>
  <c r="AQ97" i="15"/>
  <c r="AP97" i="15"/>
  <c r="AO97" i="15"/>
  <c r="AN97" i="15"/>
  <c r="AT96" i="15"/>
  <c r="AS96" i="15"/>
  <c r="AR96" i="15"/>
  <c r="AQ96" i="15"/>
  <c r="AP96" i="15"/>
  <c r="AO96" i="15"/>
  <c r="AN96" i="15"/>
  <c r="AT95" i="15"/>
  <c r="AS95" i="15"/>
  <c r="AR95" i="15"/>
  <c r="AQ95" i="15"/>
  <c r="AP95" i="15"/>
  <c r="AO95" i="15"/>
  <c r="AN95" i="15"/>
  <c r="AT94" i="15"/>
  <c r="AS94" i="15"/>
  <c r="AR94" i="15"/>
  <c r="AQ94" i="15"/>
  <c r="AP94" i="15"/>
  <c r="AO94" i="15"/>
  <c r="AN94" i="15"/>
  <c r="AT93" i="15"/>
  <c r="AS93" i="15"/>
  <c r="AR93" i="15"/>
  <c r="AQ93" i="15"/>
  <c r="AP93" i="15"/>
  <c r="AO93" i="15"/>
  <c r="AN93" i="15"/>
  <c r="AT92" i="15"/>
  <c r="AS92" i="15"/>
  <c r="AR92" i="15"/>
  <c r="AQ92" i="15"/>
  <c r="AP92" i="15"/>
  <c r="AO92" i="15"/>
  <c r="AN92" i="15"/>
  <c r="AT91" i="15"/>
  <c r="AS91" i="15"/>
  <c r="AR91" i="15"/>
  <c r="AQ91" i="15"/>
  <c r="AP91" i="15"/>
  <c r="AO91" i="15"/>
  <c r="AN91" i="15"/>
  <c r="AT90" i="15"/>
  <c r="AS90" i="15"/>
  <c r="AR90" i="15"/>
  <c r="AQ90" i="15"/>
  <c r="AP90" i="15"/>
  <c r="AO90" i="15"/>
  <c r="AN90" i="15"/>
  <c r="AT89" i="15"/>
  <c r="AS89" i="15"/>
  <c r="AR89" i="15"/>
  <c r="AQ89" i="15"/>
  <c r="AP89" i="15"/>
  <c r="AO89" i="15"/>
  <c r="AN89" i="15"/>
  <c r="AT88" i="15"/>
  <c r="AS88" i="15"/>
  <c r="AR88" i="15"/>
  <c r="AQ88" i="15"/>
  <c r="AP88" i="15"/>
  <c r="AO88" i="15"/>
  <c r="AN88" i="15"/>
  <c r="AT86" i="15"/>
  <c r="AS86" i="15"/>
  <c r="AR86" i="15"/>
  <c r="AQ86" i="15"/>
  <c r="AP86" i="15"/>
  <c r="AO86" i="15"/>
  <c r="AN86" i="15"/>
  <c r="AT85" i="15"/>
  <c r="AS85" i="15"/>
  <c r="AR85" i="15"/>
  <c r="AQ85" i="15"/>
  <c r="AP85" i="15"/>
  <c r="AO85" i="15"/>
  <c r="AN85" i="15"/>
  <c r="AT84" i="15"/>
  <c r="AS84" i="15"/>
  <c r="AR84" i="15"/>
  <c r="AQ84" i="15"/>
  <c r="AP84" i="15"/>
  <c r="AO84" i="15"/>
  <c r="AN84" i="15"/>
  <c r="AT83" i="15"/>
  <c r="AS83" i="15"/>
  <c r="AR83" i="15"/>
  <c r="AQ83" i="15"/>
  <c r="AP83" i="15"/>
  <c r="AO83" i="15"/>
  <c r="AN83" i="15"/>
  <c r="AT82" i="15"/>
  <c r="AS82" i="15"/>
  <c r="AR82" i="15"/>
  <c r="AQ82" i="15"/>
  <c r="AP82" i="15"/>
  <c r="AO82" i="15"/>
  <c r="AN82" i="15"/>
  <c r="AT81" i="15"/>
  <c r="AS81" i="15"/>
  <c r="AR81" i="15"/>
  <c r="AQ81" i="15"/>
  <c r="AP81" i="15"/>
  <c r="AO81" i="15"/>
  <c r="AN81" i="15"/>
  <c r="AT80" i="15"/>
  <c r="AS80" i="15"/>
  <c r="AR80" i="15"/>
  <c r="AQ80" i="15"/>
  <c r="AP80" i="15"/>
  <c r="AO80" i="15"/>
  <c r="AN80" i="15"/>
  <c r="AT79" i="15"/>
  <c r="AS79" i="15"/>
  <c r="AR79" i="15"/>
  <c r="AQ79" i="15"/>
  <c r="AP79" i="15"/>
  <c r="AO79" i="15"/>
  <c r="AN79" i="15"/>
  <c r="AT78" i="15"/>
  <c r="AS78" i="15"/>
  <c r="AR78" i="15"/>
  <c r="AQ78" i="15"/>
  <c r="AP78" i="15"/>
  <c r="AO78" i="15"/>
  <c r="AN78" i="15"/>
  <c r="AT77" i="15"/>
  <c r="AS77" i="15"/>
  <c r="AR77" i="15"/>
  <c r="AQ77" i="15"/>
  <c r="AP77" i="15"/>
  <c r="AO77" i="15"/>
  <c r="AN77" i="15"/>
  <c r="AT76" i="15"/>
  <c r="AS76" i="15"/>
  <c r="AR76" i="15"/>
  <c r="AQ76" i="15"/>
  <c r="AP76" i="15"/>
  <c r="AO76" i="15"/>
  <c r="AN76" i="15"/>
  <c r="AT75" i="15"/>
  <c r="AS75" i="15"/>
  <c r="AR75" i="15"/>
  <c r="AQ75" i="15"/>
  <c r="AP75" i="15"/>
  <c r="AO75" i="15"/>
  <c r="AN75" i="15"/>
  <c r="AT74" i="15"/>
  <c r="AS74" i="15"/>
  <c r="AR74" i="15"/>
  <c r="AQ74" i="15"/>
  <c r="AP74" i="15"/>
  <c r="AO74" i="15"/>
  <c r="AN74" i="15"/>
  <c r="AT73" i="15"/>
  <c r="AS73" i="15"/>
  <c r="AR73" i="15"/>
  <c r="AQ73" i="15"/>
  <c r="AP73" i="15"/>
  <c r="AO73" i="15"/>
  <c r="AN73" i="15"/>
  <c r="AT72" i="15"/>
  <c r="AS72" i="15"/>
  <c r="AR72" i="15"/>
  <c r="AQ72" i="15"/>
  <c r="AP72" i="15"/>
  <c r="AO72" i="15"/>
  <c r="AN72" i="15"/>
  <c r="AT71" i="15"/>
  <c r="AS71" i="15"/>
  <c r="AR71" i="15"/>
  <c r="AQ71" i="15"/>
  <c r="AP71" i="15"/>
  <c r="AO71" i="15"/>
  <c r="AN71" i="15"/>
  <c r="AT70" i="15"/>
  <c r="AS70" i="15"/>
  <c r="AR70" i="15"/>
  <c r="AQ70" i="15"/>
  <c r="AP70" i="15"/>
  <c r="AO70" i="15"/>
  <c r="AN70" i="15"/>
  <c r="AT69" i="15"/>
  <c r="AS69" i="15"/>
  <c r="AR69" i="15"/>
  <c r="AQ69" i="15"/>
  <c r="AP69" i="15"/>
  <c r="AO69" i="15"/>
  <c r="AN69" i="15"/>
  <c r="AT68" i="15"/>
  <c r="AS68" i="15"/>
  <c r="AR68" i="15"/>
  <c r="AQ68" i="15"/>
  <c r="AP68" i="15"/>
  <c r="AO68" i="15"/>
  <c r="AN68" i="15"/>
  <c r="AT67" i="15"/>
  <c r="AS67" i="15"/>
  <c r="AR67" i="15"/>
  <c r="AQ67" i="15"/>
  <c r="AP67" i="15"/>
  <c r="AO67" i="15"/>
  <c r="AN67" i="15"/>
  <c r="AT66" i="15"/>
  <c r="AS66" i="15"/>
  <c r="AR66" i="15"/>
  <c r="AQ66" i="15"/>
  <c r="AP66" i="15"/>
  <c r="AO66" i="15"/>
  <c r="AN66" i="15"/>
  <c r="AT65" i="15"/>
  <c r="AS65" i="15"/>
  <c r="AR65" i="15"/>
  <c r="AQ65" i="15"/>
  <c r="AP65" i="15"/>
  <c r="AO65" i="15"/>
  <c r="AN65" i="15"/>
  <c r="AT64" i="15"/>
  <c r="AS64" i="15"/>
  <c r="AR64" i="15"/>
  <c r="AQ64" i="15"/>
  <c r="AP64" i="15"/>
  <c r="AO64" i="15"/>
  <c r="AN64" i="15"/>
  <c r="AT63" i="15"/>
  <c r="AS63" i="15"/>
  <c r="AR63" i="15"/>
  <c r="AQ63" i="15"/>
  <c r="AP63" i="15"/>
  <c r="AO63" i="15"/>
  <c r="AN63" i="15"/>
  <c r="AT62" i="15"/>
  <c r="AS62" i="15"/>
  <c r="AR62" i="15"/>
  <c r="AQ62" i="15"/>
  <c r="AP62" i="15"/>
  <c r="AO62" i="15"/>
  <c r="AN62" i="15"/>
  <c r="AT61" i="15"/>
  <c r="AS61" i="15"/>
  <c r="AR61" i="15"/>
  <c r="AQ61" i="15"/>
  <c r="AP61" i="15"/>
  <c r="AO61" i="15"/>
  <c r="AN61" i="15"/>
  <c r="AT60" i="15"/>
  <c r="AS60" i="15"/>
  <c r="AR60" i="15"/>
  <c r="AQ60" i="15"/>
  <c r="AP60" i="15"/>
  <c r="AO60" i="15"/>
  <c r="AN60" i="15"/>
  <c r="AT59" i="15"/>
  <c r="AS59" i="15"/>
  <c r="AR59" i="15"/>
  <c r="AQ59" i="15"/>
  <c r="AP59" i="15"/>
  <c r="AO59" i="15"/>
  <c r="AN59" i="15"/>
  <c r="AT58" i="15"/>
  <c r="AS58" i="15"/>
  <c r="AR58" i="15"/>
  <c r="AQ58" i="15"/>
  <c r="AP58" i="15"/>
  <c r="AO58" i="15"/>
  <c r="AN58" i="15"/>
  <c r="AT42" i="15"/>
  <c r="AS42" i="15"/>
  <c r="AR42" i="15"/>
  <c r="AQ42" i="15"/>
  <c r="AP42" i="15"/>
  <c r="AO42" i="15"/>
  <c r="AN42" i="15"/>
  <c r="AT33" i="15"/>
  <c r="AS33" i="15"/>
  <c r="AR33" i="15"/>
  <c r="AQ33" i="15"/>
  <c r="AP33" i="15"/>
  <c r="AO33" i="15"/>
  <c r="AN33" i="15"/>
  <c r="AT32" i="15"/>
  <c r="AS32" i="15"/>
  <c r="AR32" i="15"/>
  <c r="AQ32" i="15"/>
  <c r="AP32" i="15"/>
  <c r="AO32" i="15"/>
  <c r="AN32" i="15"/>
  <c r="AT31" i="15"/>
  <c r="AS31" i="15"/>
  <c r="AR31" i="15"/>
  <c r="AQ31" i="15"/>
  <c r="AP31" i="15"/>
  <c r="AO31" i="15"/>
  <c r="AN31" i="15"/>
  <c r="AT30" i="15"/>
  <c r="AS30" i="15"/>
  <c r="AR30" i="15"/>
  <c r="AQ30" i="15"/>
  <c r="AP30" i="15"/>
  <c r="AO30" i="15"/>
  <c r="AN30" i="15"/>
  <c r="AT29" i="15"/>
  <c r="AS29" i="15"/>
  <c r="AR29" i="15"/>
  <c r="AQ29" i="15"/>
  <c r="AP29" i="15"/>
  <c r="AO29" i="15"/>
  <c r="AN29" i="15"/>
  <c r="AT28" i="15"/>
  <c r="AS28" i="15"/>
  <c r="AR28" i="15"/>
  <c r="AQ28" i="15"/>
  <c r="AP28" i="15"/>
  <c r="AO28" i="15"/>
  <c r="AN28" i="15"/>
  <c r="AT27" i="15"/>
  <c r="AS27" i="15"/>
  <c r="AR27" i="15"/>
  <c r="AQ27" i="15"/>
  <c r="AP27" i="15"/>
  <c r="AO27" i="15"/>
  <c r="AN27" i="15"/>
  <c r="AT26" i="15"/>
  <c r="AS26" i="15"/>
  <c r="AR26" i="15"/>
  <c r="AQ26" i="15"/>
  <c r="AP26" i="15"/>
  <c r="AO26" i="15"/>
  <c r="AN26" i="15"/>
  <c r="AT25" i="15"/>
  <c r="AS25" i="15"/>
  <c r="AR25" i="15"/>
  <c r="AQ25" i="15"/>
  <c r="AP25" i="15"/>
  <c r="AO25" i="15"/>
  <c r="AN25" i="15"/>
  <c r="AT24" i="15"/>
  <c r="AS24" i="15"/>
  <c r="AR24" i="15"/>
  <c r="AQ24" i="15"/>
  <c r="AP24" i="15"/>
  <c r="AO24" i="15"/>
  <c r="AN24" i="15"/>
  <c r="AT23" i="15"/>
  <c r="AS23" i="15"/>
  <c r="AR23" i="15"/>
  <c r="AQ23" i="15"/>
  <c r="AP23" i="15"/>
  <c r="AO23" i="15"/>
  <c r="AN23" i="15"/>
  <c r="E24" i="15"/>
  <c r="F24" i="15"/>
  <c r="G24" i="15"/>
  <c r="H24" i="15"/>
  <c r="BZ24" i="15" s="1"/>
  <c r="I24" i="15"/>
  <c r="J24" i="15"/>
  <c r="K24" i="15"/>
  <c r="E25" i="15"/>
  <c r="F25" i="15"/>
  <c r="G25" i="15"/>
  <c r="H25" i="15"/>
  <c r="I25" i="15"/>
  <c r="J25" i="15"/>
  <c r="K25" i="15"/>
  <c r="E26" i="15"/>
  <c r="F26" i="15"/>
  <c r="G26" i="15"/>
  <c r="H26" i="15"/>
  <c r="I26" i="15"/>
  <c r="J26" i="15"/>
  <c r="K26" i="15"/>
  <c r="E27" i="15"/>
  <c r="F27" i="15"/>
  <c r="G27" i="15"/>
  <c r="H27" i="15"/>
  <c r="I27" i="15"/>
  <c r="J27" i="15"/>
  <c r="K27" i="15"/>
  <c r="E28" i="15"/>
  <c r="F28" i="15"/>
  <c r="G28" i="15"/>
  <c r="H28" i="15"/>
  <c r="BZ28" i="15" s="1"/>
  <c r="I28" i="15"/>
  <c r="J28" i="15"/>
  <c r="K28" i="15"/>
  <c r="E29" i="15"/>
  <c r="BW29" i="15" s="1"/>
  <c r="F29" i="15"/>
  <c r="G29" i="15"/>
  <c r="H29" i="15"/>
  <c r="I29" i="15"/>
  <c r="J29" i="15"/>
  <c r="K29" i="15"/>
  <c r="E30" i="15"/>
  <c r="F30" i="15"/>
  <c r="G30" i="15"/>
  <c r="H30" i="15"/>
  <c r="I30" i="15"/>
  <c r="J30" i="15"/>
  <c r="K30" i="15"/>
  <c r="E31" i="15"/>
  <c r="F31" i="15"/>
  <c r="G31" i="15"/>
  <c r="H31" i="15"/>
  <c r="I31" i="15"/>
  <c r="J31" i="15"/>
  <c r="K31" i="15"/>
  <c r="E32" i="15"/>
  <c r="F32" i="15"/>
  <c r="G32" i="15"/>
  <c r="H32" i="15"/>
  <c r="I32" i="15"/>
  <c r="J32" i="15"/>
  <c r="K32" i="15"/>
  <c r="E33" i="15"/>
  <c r="F33" i="15"/>
  <c r="G33" i="15"/>
  <c r="H33" i="15"/>
  <c r="I33" i="15"/>
  <c r="CA33" i="15" s="1"/>
  <c r="J33" i="15"/>
  <c r="K33" i="15"/>
  <c r="E42" i="15"/>
  <c r="F42" i="15"/>
  <c r="BX42" i="15" s="1"/>
  <c r="G42" i="15"/>
  <c r="H42" i="15"/>
  <c r="I42" i="15"/>
  <c r="J42" i="15"/>
  <c r="CB42" i="15" s="1"/>
  <c r="K42" i="15"/>
  <c r="E58" i="15"/>
  <c r="F58" i="15"/>
  <c r="G58" i="15"/>
  <c r="BY58" i="15" s="1"/>
  <c r="H58" i="15"/>
  <c r="I58" i="15"/>
  <c r="J58" i="15"/>
  <c r="K58" i="15"/>
  <c r="E59" i="15"/>
  <c r="F59" i="15"/>
  <c r="G59" i="15"/>
  <c r="H59" i="15"/>
  <c r="BZ59" i="15" s="1"/>
  <c r="I59" i="15"/>
  <c r="J59" i="15"/>
  <c r="K59" i="15"/>
  <c r="E60" i="15"/>
  <c r="BW60" i="15" s="1"/>
  <c r="F60" i="15"/>
  <c r="G60" i="15"/>
  <c r="H60" i="15"/>
  <c r="I60" i="15"/>
  <c r="J60" i="15"/>
  <c r="K60" i="15"/>
  <c r="E61" i="15"/>
  <c r="F61" i="15"/>
  <c r="BX61" i="15" s="1"/>
  <c r="G61" i="15"/>
  <c r="H61" i="15"/>
  <c r="I61" i="15"/>
  <c r="J61" i="15"/>
  <c r="CB61" i="15" s="1"/>
  <c r="K61" i="15"/>
  <c r="E62" i="15"/>
  <c r="F62" i="15"/>
  <c r="G62" i="15"/>
  <c r="BY62" i="15" s="1"/>
  <c r="H62" i="15"/>
  <c r="I62" i="15"/>
  <c r="J62" i="15"/>
  <c r="K62" i="15"/>
  <c r="CC62" i="15" s="1"/>
  <c r="E63" i="15"/>
  <c r="F63" i="15"/>
  <c r="G63" i="15"/>
  <c r="H63" i="15"/>
  <c r="BZ63" i="15" s="1"/>
  <c r="I63" i="15"/>
  <c r="J63" i="15"/>
  <c r="K63" i="15"/>
  <c r="E64" i="15"/>
  <c r="BW64" i="15" s="1"/>
  <c r="F64" i="15"/>
  <c r="G64" i="15"/>
  <c r="H64" i="15"/>
  <c r="I64" i="15"/>
  <c r="CA64" i="15" s="1"/>
  <c r="J64" i="15"/>
  <c r="K64" i="15"/>
  <c r="E65" i="15"/>
  <c r="F65" i="15"/>
  <c r="G65" i="15"/>
  <c r="H65" i="15"/>
  <c r="I65" i="15"/>
  <c r="J65" i="15"/>
  <c r="K65" i="15"/>
  <c r="E66" i="15"/>
  <c r="F66" i="15"/>
  <c r="G66" i="15"/>
  <c r="H66" i="15"/>
  <c r="I66" i="15"/>
  <c r="J66" i="15"/>
  <c r="K66" i="15"/>
  <c r="CC66" i="15" s="1"/>
  <c r="E67" i="15"/>
  <c r="F67" i="15"/>
  <c r="G67" i="15"/>
  <c r="H67" i="15"/>
  <c r="I67" i="15"/>
  <c r="J67" i="15"/>
  <c r="K67" i="15"/>
  <c r="E68" i="15"/>
  <c r="F68" i="15"/>
  <c r="BX68" i="15" s="1"/>
  <c r="G68" i="15"/>
  <c r="H68" i="15"/>
  <c r="I68" i="15"/>
  <c r="CA68" i="15" s="1"/>
  <c r="J68" i="15"/>
  <c r="K68" i="15"/>
  <c r="E69" i="15"/>
  <c r="F69" i="15"/>
  <c r="G69" i="15"/>
  <c r="H69" i="15"/>
  <c r="I69" i="15"/>
  <c r="J69" i="15"/>
  <c r="K69" i="15"/>
  <c r="E70" i="15"/>
  <c r="F70" i="15"/>
  <c r="G70" i="15"/>
  <c r="H70" i="15"/>
  <c r="I70" i="15"/>
  <c r="J70" i="15"/>
  <c r="K70" i="15"/>
  <c r="E71" i="15"/>
  <c r="F71" i="15"/>
  <c r="G71" i="15"/>
  <c r="H71" i="15"/>
  <c r="BZ71" i="15" s="1"/>
  <c r="I71" i="15"/>
  <c r="J71" i="15"/>
  <c r="K71" i="15"/>
  <c r="E72" i="15"/>
  <c r="F72" i="15"/>
  <c r="G72" i="15"/>
  <c r="H72" i="15"/>
  <c r="I72" i="15"/>
  <c r="CA72" i="15" s="1"/>
  <c r="J72" i="15"/>
  <c r="CB72" i="15" s="1"/>
  <c r="K72" i="15"/>
  <c r="E73" i="15"/>
  <c r="F73" i="15"/>
  <c r="BX73" i="15" s="1"/>
  <c r="G73" i="15"/>
  <c r="H73" i="15"/>
  <c r="I73" i="15"/>
  <c r="J73" i="15"/>
  <c r="CB73" i="15" s="1"/>
  <c r="K73" i="15"/>
  <c r="E74" i="15"/>
  <c r="F74" i="15"/>
  <c r="G74" i="15"/>
  <c r="BY74" i="15" s="1"/>
  <c r="H74" i="15"/>
  <c r="I74" i="15"/>
  <c r="J74" i="15"/>
  <c r="K74" i="15"/>
  <c r="E75" i="15"/>
  <c r="F75" i="15"/>
  <c r="G75" i="15"/>
  <c r="H75" i="15"/>
  <c r="BZ75" i="15" s="1"/>
  <c r="I75" i="15"/>
  <c r="J75" i="15"/>
  <c r="K75" i="15"/>
  <c r="E76" i="15"/>
  <c r="BW76" i="15" s="1"/>
  <c r="F76" i="15"/>
  <c r="G76" i="15"/>
  <c r="H76" i="15"/>
  <c r="I76" i="15"/>
  <c r="CA76" i="15" s="1"/>
  <c r="J76" i="15"/>
  <c r="K76" i="15"/>
  <c r="E77" i="15"/>
  <c r="F77" i="15"/>
  <c r="BX77" i="15" s="1"/>
  <c r="G77" i="15"/>
  <c r="BY77" i="15" s="1"/>
  <c r="H77" i="15"/>
  <c r="I77" i="15"/>
  <c r="J77" i="15"/>
  <c r="CB77" i="15" s="1"/>
  <c r="E78" i="15"/>
  <c r="F78" i="15"/>
  <c r="G78" i="15"/>
  <c r="BY78" i="15" s="1"/>
  <c r="H78" i="15"/>
  <c r="I78" i="15"/>
  <c r="J78" i="15"/>
  <c r="K78" i="15"/>
  <c r="CC78" i="15" s="1"/>
  <c r="E79" i="15"/>
  <c r="F79" i="15"/>
  <c r="G79" i="15"/>
  <c r="H79" i="15"/>
  <c r="BZ79" i="15" s="1"/>
  <c r="I79" i="15"/>
  <c r="J79" i="15"/>
  <c r="K79" i="15"/>
  <c r="E80" i="15"/>
  <c r="BW80" i="15" s="1"/>
  <c r="F80" i="15"/>
  <c r="G80" i="15"/>
  <c r="H80" i="15"/>
  <c r="I80" i="15"/>
  <c r="CA80" i="15" s="1"/>
  <c r="J80" i="15"/>
  <c r="K80" i="15"/>
  <c r="E81" i="15"/>
  <c r="F81" i="15"/>
  <c r="BX81" i="15" s="1"/>
  <c r="G81" i="15"/>
  <c r="H81" i="15"/>
  <c r="BZ81" i="15" s="1"/>
  <c r="I81" i="15"/>
  <c r="J81" i="15"/>
  <c r="CB81" i="15" s="1"/>
  <c r="K81" i="15"/>
  <c r="E82" i="15"/>
  <c r="F82" i="15"/>
  <c r="G82" i="15"/>
  <c r="BY82" i="15" s="1"/>
  <c r="H82" i="15"/>
  <c r="I82" i="15"/>
  <c r="J82" i="15"/>
  <c r="K82" i="15"/>
  <c r="CC82" i="15" s="1"/>
  <c r="E83" i="15"/>
  <c r="F83" i="15"/>
  <c r="G83" i="15"/>
  <c r="H83" i="15"/>
  <c r="I83" i="15"/>
  <c r="J83" i="15"/>
  <c r="K83" i="15"/>
  <c r="E84" i="15"/>
  <c r="BW84" i="15" s="1"/>
  <c r="F84" i="15"/>
  <c r="G84" i="15"/>
  <c r="H84" i="15"/>
  <c r="I84" i="15"/>
  <c r="CA84" i="15" s="1"/>
  <c r="J84" i="15"/>
  <c r="K84" i="15"/>
  <c r="E85" i="15"/>
  <c r="F85" i="15"/>
  <c r="BX85" i="15" s="1"/>
  <c r="G85" i="15"/>
  <c r="H85" i="15"/>
  <c r="I85" i="15"/>
  <c r="J85" i="15"/>
  <c r="CB85" i="15" s="1"/>
  <c r="K85" i="15"/>
  <c r="E86" i="15"/>
  <c r="F86" i="15"/>
  <c r="G86" i="15"/>
  <c r="BY86" i="15" s="1"/>
  <c r="H86" i="15"/>
  <c r="I86" i="15"/>
  <c r="J86" i="15"/>
  <c r="K86" i="15"/>
  <c r="CC86" i="15" s="1"/>
  <c r="E88" i="15"/>
  <c r="F88" i="15"/>
  <c r="G88" i="15"/>
  <c r="H88" i="15"/>
  <c r="I88" i="15"/>
  <c r="J88" i="15"/>
  <c r="K88" i="15"/>
  <c r="E89" i="15"/>
  <c r="BW89" i="15" s="1"/>
  <c r="F89" i="15"/>
  <c r="G89" i="15"/>
  <c r="H89" i="15"/>
  <c r="I89" i="15"/>
  <c r="CA89" i="15" s="1"/>
  <c r="J89" i="15"/>
  <c r="K89" i="15"/>
  <c r="E90" i="15"/>
  <c r="F90" i="15"/>
  <c r="BX90" i="15" s="1"/>
  <c r="G90" i="15"/>
  <c r="H90" i="15"/>
  <c r="I90" i="15"/>
  <c r="J90" i="15"/>
  <c r="CB90" i="15" s="1"/>
  <c r="K90" i="15"/>
  <c r="E91" i="15"/>
  <c r="F91" i="15"/>
  <c r="G91" i="15"/>
  <c r="BY91" i="15" s="1"/>
  <c r="H91" i="15"/>
  <c r="I91" i="15"/>
  <c r="J91" i="15"/>
  <c r="K91" i="15"/>
  <c r="CC91" i="15" s="1"/>
  <c r="E92" i="15"/>
  <c r="F92" i="15"/>
  <c r="G92" i="15"/>
  <c r="H92" i="15"/>
  <c r="BZ92" i="15" s="1"/>
  <c r="I92" i="15"/>
  <c r="J92" i="15"/>
  <c r="K92" i="15"/>
  <c r="E93" i="15"/>
  <c r="BW93" i="15" s="1"/>
  <c r="F93" i="15"/>
  <c r="G93" i="15"/>
  <c r="H93" i="15"/>
  <c r="I93" i="15"/>
  <c r="CA93" i="15" s="1"/>
  <c r="J93" i="15"/>
  <c r="K93" i="15"/>
  <c r="E94" i="15"/>
  <c r="F94" i="15"/>
  <c r="BX94" i="15" s="1"/>
  <c r="G94" i="15"/>
  <c r="H94" i="15"/>
  <c r="I94" i="15"/>
  <c r="J94" i="15"/>
  <c r="CB94" i="15" s="1"/>
  <c r="K94" i="15"/>
  <c r="E95" i="15"/>
  <c r="F95" i="15"/>
  <c r="G95" i="15"/>
  <c r="BY95" i="15" s="1"/>
  <c r="H95" i="15"/>
  <c r="I95" i="15"/>
  <c r="J95" i="15"/>
  <c r="K95" i="15"/>
  <c r="CC95" i="15" s="1"/>
  <c r="E96" i="15"/>
  <c r="F96" i="15"/>
  <c r="G96" i="15"/>
  <c r="H96" i="15"/>
  <c r="BZ96" i="15" s="1"/>
  <c r="I96" i="15"/>
  <c r="J96" i="15"/>
  <c r="K96" i="15"/>
  <c r="E97" i="15"/>
  <c r="BW97" i="15" s="1"/>
  <c r="F97" i="15"/>
  <c r="G97" i="15"/>
  <c r="H97" i="15"/>
  <c r="I97" i="15"/>
  <c r="J97" i="15"/>
  <c r="K97" i="15"/>
  <c r="E98" i="15"/>
  <c r="F98" i="15"/>
  <c r="BX98" i="15" s="1"/>
  <c r="G98" i="15"/>
  <c r="H98" i="15"/>
  <c r="I98" i="15"/>
  <c r="J98" i="15"/>
  <c r="CB98" i="15" s="1"/>
  <c r="K98" i="15"/>
  <c r="E99" i="15"/>
  <c r="F99" i="15"/>
  <c r="G99" i="15"/>
  <c r="H99" i="15"/>
  <c r="I99" i="15"/>
  <c r="J99" i="15"/>
  <c r="K99" i="15"/>
  <c r="CC99" i="15" s="1"/>
  <c r="E100" i="15"/>
  <c r="F100" i="15"/>
  <c r="G100" i="15"/>
  <c r="H100" i="15"/>
  <c r="I100" i="15"/>
  <c r="J100" i="15"/>
  <c r="K100" i="15"/>
  <c r="E101" i="15"/>
  <c r="BW101" i="15" s="1"/>
  <c r="F101" i="15"/>
  <c r="G101" i="15"/>
  <c r="H101" i="15"/>
  <c r="I101" i="15"/>
  <c r="CA101" i="15" s="1"/>
  <c r="J101" i="15"/>
  <c r="K101" i="15"/>
  <c r="E102" i="15"/>
  <c r="F102" i="15"/>
  <c r="G102" i="15"/>
  <c r="H102" i="15"/>
  <c r="I102" i="15"/>
  <c r="J102" i="15"/>
  <c r="CB102" i="15" s="1"/>
  <c r="K102" i="15"/>
  <c r="E103" i="15"/>
  <c r="F103" i="15"/>
  <c r="G103" i="15"/>
  <c r="BY103" i="15" s="1"/>
  <c r="H103" i="15"/>
  <c r="I103" i="15"/>
  <c r="J103" i="15"/>
  <c r="K103" i="15"/>
  <c r="E104" i="15"/>
  <c r="F104" i="15"/>
  <c r="G104" i="15"/>
  <c r="H104" i="15"/>
  <c r="BZ104" i="15" s="1"/>
  <c r="I104" i="15"/>
  <c r="J104" i="15"/>
  <c r="K104" i="15"/>
  <c r="E105" i="15"/>
  <c r="BW105" i="15" s="1"/>
  <c r="F105" i="15"/>
  <c r="G105" i="15"/>
  <c r="H105" i="15"/>
  <c r="I105" i="15"/>
  <c r="CA105" i="15" s="1"/>
  <c r="J105" i="15"/>
  <c r="K105" i="15"/>
  <c r="E106" i="15"/>
  <c r="F106" i="15"/>
  <c r="BX106" i="15" s="1"/>
  <c r="G106" i="15"/>
  <c r="H106" i="15"/>
  <c r="I106" i="15"/>
  <c r="J106" i="15"/>
  <c r="CB106" i="15" s="1"/>
  <c r="K106" i="15"/>
  <c r="E107" i="15"/>
  <c r="F107" i="15"/>
  <c r="G107" i="15"/>
  <c r="BY107" i="15" s="1"/>
  <c r="H107" i="15"/>
  <c r="I107" i="15"/>
  <c r="J107" i="15"/>
  <c r="K107" i="15"/>
  <c r="CC107" i="15" s="1"/>
  <c r="E108" i="15"/>
  <c r="F108" i="15"/>
  <c r="G108" i="15"/>
  <c r="H108" i="15"/>
  <c r="BZ108" i="15" s="1"/>
  <c r="I108" i="15"/>
  <c r="J108" i="15"/>
  <c r="K108" i="15"/>
  <c r="E109" i="15"/>
  <c r="F109" i="15"/>
  <c r="G109" i="15"/>
  <c r="H109" i="15"/>
  <c r="I109" i="15"/>
  <c r="CA109" i="15" s="1"/>
  <c r="J109" i="15"/>
  <c r="K109" i="15"/>
  <c r="E110" i="15"/>
  <c r="F110" i="15"/>
  <c r="BX110" i="15" s="1"/>
  <c r="G110" i="15"/>
  <c r="H110" i="15"/>
  <c r="I110" i="15"/>
  <c r="J110" i="15"/>
  <c r="CB110" i="15" s="1"/>
  <c r="K110" i="15"/>
  <c r="E111" i="15"/>
  <c r="F111" i="15"/>
  <c r="G111" i="15"/>
  <c r="BY111" i="15" s="1"/>
  <c r="H111" i="15"/>
  <c r="I111" i="15"/>
  <c r="J111" i="15"/>
  <c r="K111" i="15"/>
  <c r="CC111" i="15" s="1"/>
  <c r="E113" i="15"/>
  <c r="BW113" i="15" s="1"/>
  <c r="F113" i="15"/>
  <c r="G113" i="15"/>
  <c r="H113" i="15"/>
  <c r="BZ113" i="15" s="1"/>
  <c r="I113" i="15"/>
  <c r="J113" i="15"/>
  <c r="K113" i="15"/>
  <c r="E115" i="15"/>
  <c r="F115" i="15"/>
  <c r="G115" i="15"/>
  <c r="H115" i="15"/>
  <c r="I115" i="15"/>
  <c r="CA115" i="15" s="1"/>
  <c r="J115" i="15"/>
  <c r="K115" i="15"/>
  <c r="E116" i="15"/>
  <c r="F116" i="15"/>
  <c r="BX116" i="15" s="1"/>
  <c r="G116" i="15"/>
  <c r="H116" i="15"/>
  <c r="I116" i="15"/>
  <c r="J116" i="15"/>
  <c r="K116" i="15"/>
  <c r="E117" i="15"/>
  <c r="F117" i="15"/>
  <c r="G117" i="15"/>
  <c r="BY117" i="15" s="1"/>
  <c r="H117" i="15"/>
  <c r="I117" i="15"/>
  <c r="J117" i="15"/>
  <c r="K117" i="15"/>
  <c r="CC117" i="15" s="1"/>
  <c r="F23" i="15"/>
  <c r="G23" i="15"/>
  <c r="H23" i="15"/>
  <c r="I23" i="15"/>
  <c r="J23" i="15"/>
  <c r="K23" i="15"/>
  <c r="E23" i="15"/>
  <c r="N117" i="14"/>
  <c r="M117" i="14"/>
  <c r="L117" i="14"/>
  <c r="K117" i="14"/>
  <c r="J117" i="14"/>
  <c r="N116" i="14"/>
  <c r="M116" i="14"/>
  <c r="L116" i="14"/>
  <c r="K116" i="14"/>
  <c r="J116" i="14"/>
  <c r="N115" i="14"/>
  <c r="M115" i="14"/>
  <c r="L115" i="14"/>
  <c r="K115" i="14"/>
  <c r="J115" i="14"/>
  <c r="N113" i="14"/>
  <c r="M113" i="14"/>
  <c r="L113" i="14"/>
  <c r="K113" i="14"/>
  <c r="J113" i="14"/>
  <c r="N111" i="14"/>
  <c r="M111" i="14"/>
  <c r="L111" i="14"/>
  <c r="K111" i="14"/>
  <c r="J111" i="14"/>
  <c r="N110" i="14"/>
  <c r="M110" i="14"/>
  <c r="L110" i="14"/>
  <c r="K110" i="14"/>
  <c r="J110" i="14"/>
  <c r="N109" i="14"/>
  <c r="M109" i="14"/>
  <c r="L109" i="14"/>
  <c r="K109" i="14"/>
  <c r="J109" i="14"/>
  <c r="N108" i="14"/>
  <c r="M108" i="14"/>
  <c r="L108" i="14"/>
  <c r="K108" i="14"/>
  <c r="J108" i="14"/>
  <c r="N107" i="14"/>
  <c r="M107" i="14"/>
  <c r="L107" i="14"/>
  <c r="K107" i="14"/>
  <c r="J107" i="14"/>
  <c r="N106" i="14"/>
  <c r="M106" i="14"/>
  <c r="L106" i="14"/>
  <c r="K106" i="14"/>
  <c r="J106" i="14"/>
  <c r="N105" i="14"/>
  <c r="M105" i="14"/>
  <c r="L105" i="14"/>
  <c r="K105" i="14"/>
  <c r="J105" i="14"/>
  <c r="N104" i="14"/>
  <c r="M104" i="14"/>
  <c r="L104" i="14"/>
  <c r="K104" i="14"/>
  <c r="J104" i="14"/>
  <c r="N103" i="14"/>
  <c r="M103" i="14"/>
  <c r="L103" i="14"/>
  <c r="K103" i="14"/>
  <c r="J103" i="14"/>
  <c r="N102" i="14"/>
  <c r="M102" i="14"/>
  <c r="L102" i="14"/>
  <c r="K102" i="14"/>
  <c r="J102" i="14"/>
  <c r="N101" i="14"/>
  <c r="M101" i="14"/>
  <c r="L101" i="14"/>
  <c r="K101" i="14"/>
  <c r="J101" i="14"/>
  <c r="N100" i="14"/>
  <c r="M100" i="14"/>
  <c r="L100" i="14"/>
  <c r="K100" i="14"/>
  <c r="J100" i="14"/>
  <c r="N99" i="14"/>
  <c r="M99" i="14"/>
  <c r="L99" i="14"/>
  <c r="K99" i="14"/>
  <c r="J99" i="14"/>
  <c r="N98" i="14"/>
  <c r="M98" i="14"/>
  <c r="L98" i="14"/>
  <c r="K98" i="14"/>
  <c r="J98" i="14"/>
  <c r="N97" i="14"/>
  <c r="M97" i="14"/>
  <c r="L97" i="14"/>
  <c r="K97" i="14"/>
  <c r="J97" i="14"/>
  <c r="N96" i="14"/>
  <c r="M96" i="14"/>
  <c r="L96" i="14"/>
  <c r="K96" i="14"/>
  <c r="J96" i="14"/>
  <c r="N95" i="14"/>
  <c r="M95" i="14"/>
  <c r="L95" i="14"/>
  <c r="K95" i="14"/>
  <c r="J95" i="14"/>
  <c r="N94" i="14"/>
  <c r="M94" i="14"/>
  <c r="L94" i="14"/>
  <c r="K94" i="14"/>
  <c r="J94" i="14"/>
  <c r="N93" i="14"/>
  <c r="M93" i="14"/>
  <c r="L93" i="14"/>
  <c r="K93" i="14"/>
  <c r="J93" i="14"/>
  <c r="N92" i="14"/>
  <c r="M92" i="14"/>
  <c r="L92" i="14"/>
  <c r="K92" i="14"/>
  <c r="J92" i="14"/>
  <c r="N91" i="14"/>
  <c r="M91" i="14"/>
  <c r="L91" i="14"/>
  <c r="K91" i="14"/>
  <c r="J91" i="14"/>
  <c r="N90" i="14"/>
  <c r="M90" i="14"/>
  <c r="L90" i="14"/>
  <c r="K90" i="14"/>
  <c r="J90" i="14"/>
  <c r="N89" i="14"/>
  <c r="M89" i="14"/>
  <c r="L89" i="14"/>
  <c r="K89" i="14"/>
  <c r="J89" i="14"/>
  <c r="N88" i="14"/>
  <c r="M88" i="14"/>
  <c r="L88" i="14"/>
  <c r="K88" i="14"/>
  <c r="J88" i="14"/>
  <c r="N86" i="14"/>
  <c r="M86" i="14"/>
  <c r="L86" i="14"/>
  <c r="K86" i="14"/>
  <c r="J86" i="14"/>
  <c r="N85" i="14"/>
  <c r="M85" i="14"/>
  <c r="L85" i="14"/>
  <c r="K85" i="14"/>
  <c r="J85" i="14"/>
  <c r="N84" i="14"/>
  <c r="M84" i="14"/>
  <c r="L84" i="14"/>
  <c r="K84" i="14"/>
  <c r="J84" i="14"/>
  <c r="N83" i="14"/>
  <c r="M83" i="14"/>
  <c r="L83" i="14"/>
  <c r="K83" i="14"/>
  <c r="J83" i="14"/>
  <c r="N82" i="14"/>
  <c r="M82" i="14"/>
  <c r="L82" i="14"/>
  <c r="K82" i="14"/>
  <c r="J82" i="14"/>
  <c r="N81" i="14"/>
  <c r="M81" i="14"/>
  <c r="L81" i="14"/>
  <c r="K81" i="14"/>
  <c r="J81" i="14"/>
  <c r="N80" i="14"/>
  <c r="M80" i="14"/>
  <c r="L80" i="14"/>
  <c r="K80" i="14"/>
  <c r="J80" i="14"/>
  <c r="N79" i="14"/>
  <c r="M79" i="14"/>
  <c r="L79" i="14"/>
  <c r="K79" i="14"/>
  <c r="J79" i="14"/>
  <c r="N78" i="14"/>
  <c r="M78" i="14"/>
  <c r="L78" i="14"/>
  <c r="K78" i="14"/>
  <c r="J78" i="14"/>
  <c r="N77" i="14"/>
  <c r="M77" i="14"/>
  <c r="L77" i="14"/>
  <c r="K77" i="14"/>
  <c r="J77" i="14"/>
  <c r="N76" i="14"/>
  <c r="M76" i="14"/>
  <c r="L76" i="14"/>
  <c r="K76" i="14"/>
  <c r="J76" i="14"/>
  <c r="N75" i="14"/>
  <c r="M75" i="14"/>
  <c r="L75" i="14"/>
  <c r="K75" i="14"/>
  <c r="J75" i="14"/>
  <c r="N74" i="14"/>
  <c r="M74" i="14"/>
  <c r="L74" i="14"/>
  <c r="K74" i="14"/>
  <c r="J74" i="14"/>
  <c r="N73" i="14"/>
  <c r="M73" i="14"/>
  <c r="L73" i="14"/>
  <c r="K73" i="14"/>
  <c r="J73" i="14"/>
  <c r="N72" i="14"/>
  <c r="M72" i="14"/>
  <c r="L72" i="14"/>
  <c r="K72" i="14"/>
  <c r="J72" i="14"/>
  <c r="N71" i="14"/>
  <c r="M71" i="14"/>
  <c r="L71" i="14"/>
  <c r="K71" i="14"/>
  <c r="J71" i="14"/>
  <c r="N70" i="14"/>
  <c r="M70" i="14"/>
  <c r="L70" i="14"/>
  <c r="K70" i="14"/>
  <c r="J70" i="14"/>
  <c r="N69" i="14"/>
  <c r="M69" i="14"/>
  <c r="L69" i="14"/>
  <c r="K69" i="14"/>
  <c r="J69" i="14"/>
  <c r="N68" i="14"/>
  <c r="M68" i="14"/>
  <c r="L68" i="14"/>
  <c r="K68" i="14"/>
  <c r="J68" i="14"/>
  <c r="N67" i="14"/>
  <c r="M67" i="14"/>
  <c r="L67" i="14"/>
  <c r="K67" i="14"/>
  <c r="J67" i="14"/>
  <c r="N66" i="14"/>
  <c r="M66" i="14"/>
  <c r="L66" i="14"/>
  <c r="K66" i="14"/>
  <c r="J66" i="14"/>
  <c r="N65" i="14"/>
  <c r="M65" i="14"/>
  <c r="L65" i="14"/>
  <c r="K65" i="14"/>
  <c r="J65" i="14"/>
  <c r="N64" i="14"/>
  <c r="M64" i="14"/>
  <c r="L64" i="14"/>
  <c r="K64" i="14"/>
  <c r="J64" i="14"/>
  <c r="N63" i="14"/>
  <c r="M63" i="14"/>
  <c r="L63" i="14"/>
  <c r="K63" i="14"/>
  <c r="J63" i="14"/>
  <c r="N62" i="14"/>
  <c r="M62" i="14"/>
  <c r="L62" i="14"/>
  <c r="K62" i="14"/>
  <c r="J62" i="14"/>
  <c r="N61" i="14"/>
  <c r="M61" i="14"/>
  <c r="L61" i="14"/>
  <c r="K61" i="14"/>
  <c r="J61" i="14"/>
  <c r="N60" i="14"/>
  <c r="M60" i="14"/>
  <c r="L60" i="14"/>
  <c r="K60" i="14"/>
  <c r="J60" i="14"/>
  <c r="N59" i="14"/>
  <c r="M59" i="14"/>
  <c r="L59" i="14"/>
  <c r="K59" i="14"/>
  <c r="J59" i="14"/>
  <c r="N58" i="14"/>
  <c r="M58" i="14"/>
  <c r="L58" i="14"/>
  <c r="K58" i="14"/>
  <c r="J58" i="14"/>
  <c r="E70" i="18" s="1"/>
  <c r="N32" i="14"/>
  <c r="M32" i="14"/>
  <c r="L32" i="14"/>
  <c r="K32" i="14"/>
  <c r="J32" i="14"/>
  <c r="N31" i="14"/>
  <c r="M31" i="14"/>
  <c r="L31" i="14"/>
  <c r="K31" i="14"/>
  <c r="J31" i="14"/>
  <c r="N30" i="14"/>
  <c r="M30" i="14"/>
  <c r="L30" i="14"/>
  <c r="K30" i="14"/>
  <c r="J30" i="14"/>
  <c r="N29" i="14"/>
  <c r="M29" i="14"/>
  <c r="L29" i="14"/>
  <c r="K29" i="14"/>
  <c r="J29" i="14"/>
  <c r="N28" i="14"/>
  <c r="M28" i="14"/>
  <c r="L28" i="14"/>
  <c r="K28" i="14"/>
  <c r="J28" i="14"/>
  <c r="N27" i="14"/>
  <c r="M27" i="14"/>
  <c r="L27" i="14"/>
  <c r="K27" i="14"/>
  <c r="J27" i="14"/>
  <c r="N26" i="14"/>
  <c r="M26" i="14"/>
  <c r="L26" i="14"/>
  <c r="K26" i="14"/>
  <c r="J26" i="14"/>
  <c r="N25" i="14"/>
  <c r="M25" i="14"/>
  <c r="L25" i="14"/>
  <c r="K25" i="14"/>
  <c r="J25" i="14"/>
  <c r="N24" i="14"/>
  <c r="M24" i="14"/>
  <c r="L24" i="14"/>
  <c r="K24" i="14"/>
  <c r="J24" i="14"/>
  <c r="K23" i="14"/>
  <c r="L23" i="14"/>
  <c r="M23" i="14"/>
  <c r="N23" i="14"/>
  <c r="J23" i="14"/>
  <c r="AP29" i="13"/>
  <c r="AO113" i="13"/>
  <c r="AP27" i="13"/>
  <c r="AR26" i="13"/>
  <c r="AO28" i="13"/>
  <c r="AH105" i="13"/>
  <c r="AH25" i="13" s="1"/>
  <c r="F25" i="13" s="1"/>
  <c r="AR113" i="13"/>
  <c r="AQ113" i="13"/>
  <c r="AP113" i="13"/>
  <c r="AN113" i="13"/>
  <c r="AR112" i="13"/>
  <c r="AQ112" i="13"/>
  <c r="AP112" i="13"/>
  <c r="AO112" i="13"/>
  <c r="AN112" i="13"/>
  <c r="AR111" i="13"/>
  <c r="AQ111" i="13"/>
  <c r="AP111" i="13"/>
  <c r="AN111" i="13"/>
  <c r="AR109" i="13"/>
  <c r="AQ109" i="13"/>
  <c r="AP109" i="13"/>
  <c r="AN109" i="13"/>
  <c r="AR107" i="13"/>
  <c r="AQ107" i="13"/>
  <c r="AP107" i="13"/>
  <c r="AN107" i="13"/>
  <c r="AR106" i="13"/>
  <c r="AQ106" i="13"/>
  <c r="AP106" i="13"/>
  <c r="AO106" i="13"/>
  <c r="AN106" i="13"/>
  <c r="AR105" i="13"/>
  <c r="AQ105" i="13"/>
  <c r="AP105" i="13"/>
  <c r="AO105" i="13"/>
  <c r="AN105" i="13"/>
  <c r="AR104" i="13"/>
  <c r="AQ104" i="13"/>
  <c r="AP104" i="13"/>
  <c r="AO104" i="13"/>
  <c r="AN104" i="13"/>
  <c r="AR103" i="13"/>
  <c r="AQ103" i="13"/>
  <c r="AP103" i="13"/>
  <c r="AO103" i="13"/>
  <c r="AN103" i="13"/>
  <c r="AR102" i="13"/>
  <c r="AQ102" i="13"/>
  <c r="AP102" i="13"/>
  <c r="AO102" i="13"/>
  <c r="AN102" i="13"/>
  <c r="AR101" i="13"/>
  <c r="AQ101" i="13"/>
  <c r="AP101" i="13"/>
  <c r="AO101" i="13"/>
  <c r="AN101" i="13"/>
  <c r="AR100" i="13"/>
  <c r="AQ100" i="13"/>
  <c r="AP100" i="13"/>
  <c r="AO100" i="13"/>
  <c r="AN100" i="13"/>
  <c r="AR99" i="13"/>
  <c r="AQ99" i="13"/>
  <c r="AP99" i="13"/>
  <c r="AO99" i="13"/>
  <c r="AN99" i="13"/>
  <c r="AR98" i="13"/>
  <c r="AQ98" i="13"/>
  <c r="AP98" i="13"/>
  <c r="AO98" i="13"/>
  <c r="AN98" i="13"/>
  <c r="AR97" i="13"/>
  <c r="AQ97" i="13"/>
  <c r="AP97" i="13"/>
  <c r="AO97" i="13"/>
  <c r="AN97" i="13"/>
  <c r="AR96" i="13"/>
  <c r="AQ96" i="13"/>
  <c r="AP96" i="13"/>
  <c r="AO96" i="13"/>
  <c r="AN96" i="13"/>
  <c r="AR95" i="13"/>
  <c r="AQ95" i="13"/>
  <c r="AP95" i="13"/>
  <c r="AO95" i="13"/>
  <c r="AN95" i="13"/>
  <c r="AR94" i="13"/>
  <c r="AQ94" i="13"/>
  <c r="AP94" i="13"/>
  <c r="AO94" i="13"/>
  <c r="AN94" i="13"/>
  <c r="AR93" i="13"/>
  <c r="AQ93" i="13"/>
  <c r="AP93" i="13"/>
  <c r="AO93" i="13"/>
  <c r="AN93" i="13"/>
  <c r="AR92" i="13"/>
  <c r="AQ92" i="13"/>
  <c r="AP92" i="13"/>
  <c r="AO92" i="13"/>
  <c r="AN92" i="13"/>
  <c r="AR91" i="13"/>
  <c r="AQ91" i="13"/>
  <c r="AP91" i="13"/>
  <c r="AO91" i="13"/>
  <c r="AN91" i="13"/>
  <c r="AR90" i="13"/>
  <c r="AQ90" i="13"/>
  <c r="AP90" i="13"/>
  <c r="AO90" i="13"/>
  <c r="AN90" i="13"/>
  <c r="AR89" i="13"/>
  <c r="AQ89" i="13"/>
  <c r="AP89" i="13"/>
  <c r="AO89" i="13"/>
  <c r="AN89" i="13"/>
  <c r="AR88" i="13"/>
  <c r="AQ88" i="13"/>
  <c r="AP88" i="13"/>
  <c r="AO88" i="13"/>
  <c r="AN88" i="13"/>
  <c r="AR87" i="13"/>
  <c r="AQ87" i="13"/>
  <c r="AP87" i="13"/>
  <c r="AO87" i="13"/>
  <c r="AN87" i="13"/>
  <c r="AR86" i="13"/>
  <c r="AQ86" i="13"/>
  <c r="AP86" i="13"/>
  <c r="AO86" i="13"/>
  <c r="AN86" i="13"/>
  <c r="AR85" i="13"/>
  <c r="AQ85" i="13"/>
  <c r="AP85" i="13"/>
  <c r="AO85" i="13"/>
  <c r="AN85" i="13"/>
  <c r="AR84" i="13"/>
  <c r="AQ84" i="13"/>
  <c r="AP84" i="13"/>
  <c r="AO84" i="13"/>
  <c r="AN84" i="13"/>
  <c r="AR82" i="13"/>
  <c r="AQ82" i="13"/>
  <c r="AP82" i="13"/>
  <c r="AN82" i="13"/>
  <c r="AR81" i="13"/>
  <c r="AQ81" i="13"/>
  <c r="AP81" i="13"/>
  <c r="AO81" i="13"/>
  <c r="AN81" i="13"/>
  <c r="AR80" i="13"/>
  <c r="AQ80" i="13"/>
  <c r="AP80" i="13"/>
  <c r="AO80" i="13"/>
  <c r="AN80" i="13"/>
  <c r="AR79" i="13"/>
  <c r="AQ79" i="13"/>
  <c r="AP79" i="13"/>
  <c r="AO79" i="13"/>
  <c r="AN79" i="13"/>
  <c r="AR78" i="13"/>
  <c r="AQ78" i="13"/>
  <c r="AP78" i="13"/>
  <c r="AO78" i="13"/>
  <c r="AN78" i="13"/>
  <c r="AR77" i="13"/>
  <c r="AQ77" i="13"/>
  <c r="AP77" i="13"/>
  <c r="AO77" i="13"/>
  <c r="AN77" i="13"/>
  <c r="AR76" i="13"/>
  <c r="AQ76" i="13"/>
  <c r="AP76" i="13"/>
  <c r="AO76" i="13"/>
  <c r="AN76" i="13"/>
  <c r="AR75" i="13"/>
  <c r="AQ75" i="13"/>
  <c r="AP75" i="13"/>
  <c r="AO75" i="13"/>
  <c r="AN75" i="13"/>
  <c r="AR74" i="13"/>
  <c r="AQ74" i="13"/>
  <c r="AP74" i="13"/>
  <c r="AO74" i="13"/>
  <c r="AN74" i="13"/>
  <c r="AR73" i="13"/>
  <c r="AQ73" i="13"/>
  <c r="AP73" i="13"/>
  <c r="AN73" i="13"/>
  <c r="AR72" i="13"/>
  <c r="AQ72" i="13"/>
  <c r="AP72" i="13"/>
  <c r="AN72" i="13"/>
  <c r="AR71" i="13"/>
  <c r="AQ71" i="13"/>
  <c r="AP71" i="13"/>
  <c r="AO71" i="13"/>
  <c r="AN71" i="13"/>
  <c r="AR70" i="13"/>
  <c r="AQ70" i="13"/>
  <c r="AP70" i="13"/>
  <c r="AN70" i="13"/>
  <c r="AR69" i="13"/>
  <c r="AQ69" i="13"/>
  <c r="AP69" i="13"/>
  <c r="AO69" i="13"/>
  <c r="AN69" i="13"/>
  <c r="AR68" i="13"/>
  <c r="AQ68" i="13"/>
  <c r="AP68" i="13"/>
  <c r="AO68" i="13"/>
  <c r="AN68" i="13"/>
  <c r="AR67" i="13"/>
  <c r="AQ67" i="13"/>
  <c r="AP67" i="13"/>
  <c r="AO67" i="13"/>
  <c r="AN67" i="13"/>
  <c r="AR66" i="13"/>
  <c r="AQ66" i="13"/>
  <c r="AP66" i="13"/>
  <c r="AO66" i="13"/>
  <c r="AN66" i="13"/>
  <c r="AR65" i="13"/>
  <c r="AQ65" i="13"/>
  <c r="AP65" i="13"/>
  <c r="AO65" i="13"/>
  <c r="AN65" i="13"/>
  <c r="AR64" i="13"/>
  <c r="AQ64" i="13"/>
  <c r="AP64" i="13"/>
  <c r="AO64" i="13"/>
  <c r="AN64" i="13"/>
  <c r="AR63" i="13"/>
  <c r="AQ63" i="13"/>
  <c r="AP63" i="13"/>
  <c r="AO63" i="13"/>
  <c r="AN63" i="13"/>
  <c r="AR62" i="13"/>
  <c r="AQ62" i="13"/>
  <c r="AP62" i="13"/>
  <c r="AO62" i="13"/>
  <c r="AN62" i="13"/>
  <c r="AR61" i="13"/>
  <c r="AQ61" i="13"/>
  <c r="AP61" i="13"/>
  <c r="AO61" i="13"/>
  <c r="AN61" i="13"/>
  <c r="AR60" i="13"/>
  <c r="AQ60" i="13"/>
  <c r="AP60" i="13"/>
  <c r="AO60" i="13"/>
  <c r="AN60" i="13"/>
  <c r="AR59" i="13"/>
  <c r="AQ59" i="13"/>
  <c r="AP59" i="13"/>
  <c r="AO59" i="13"/>
  <c r="AN59" i="13"/>
  <c r="AR58" i="13"/>
  <c r="AQ58" i="13"/>
  <c r="AP58" i="13"/>
  <c r="AO58" i="13"/>
  <c r="AN58" i="13"/>
  <c r="AR57" i="13"/>
  <c r="AQ57" i="13"/>
  <c r="AP57" i="13"/>
  <c r="AO57" i="13"/>
  <c r="AN57" i="13"/>
  <c r="AR56" i="13"/>
  <c r="AQ56" i="13"/>
  <c r="AP56" i="13"/>
  <c r="AO56" i="13"/>
  <c r="AN56" i="13"/>
  <c r="AR55" i="13"/>
  <c r="AQ55" i="13"/>
  <c r="AP55" i="13"/>
  <c r="AO55" i="13"/>
  <c r="AN55" i="13"/>
  <c r="AR54" i="13"/>
  <c r="AQ54" i="13"/>
  <c r="AP54" i="13"/>
  <c r="AO54" i="13"/>
  <c r="AN54" i="13"/>
  <c r="AQ38" i="13"/>
  <c r="AP38" i="13"/>
  <c r="AO38" i="13"/>
  <c r="AN38" i="13"/>
  <c r="AR29" i="13"/>
  <c r="AQ29" i="13"/>
  <c r="AO29" i="13"/>
  <c r="AN29" i="13"/>
  <c r="AR28" i="13"/>
  <c r="AQ28" i="13"/>
  <c r="AN28" i="13"/>
  <c r="AN27" i="13"/>
  <c r="AN26" i="13"/>
  <c r="AR25" i="13"/>
  <c r="AQ25" i="13"/>
  <c r="AP25" i="13"/>
  <c r="AO25" i="13"/>
  <c r="AN25" i="13"/>
  <c r="AR24" i="13"/>
  <c r="AQ24" i="13"/>
  <c r="AP24" i="13"/>
  <c r="AO24" i="13"/>
  <c r="AN24" i="13"/>
  <c r="AR23" i="13"/>
  <c r="AQ23" i="13"/>
  <c r="AP23" i="13"/>
  <c r="AO23" i="13"/>
  <c r="AN23" i="13"/>
  <c r="AR22" i="13"/>
  <c r="AQ22" i="13"/>
  <c r="AP22" i="13"/>
  <c r="AO22" i="13"/>
  <c r="AN22" i="13"/>
  <c r="AR21" i="13"/>
  <c r="AQ21" i="13"/>
  <c r="AP21" i="13"/>
  <c r="AN21" i="13"/>
  <c r="AR20" i="13"/>
  <c r="AQ20" i="13"/>
  <c r="AP20" i="13"/>
  <c r="AO20" i="13"/>
  <c r="AN20" i="13"/>
  <c r="E19" i="13"/>
  <c r="R83" i="12"/>
  <c r="R25" i="12"/>
  <c r="R24" i="12" s="1"/>
  <c r="R18" i="12" s="1"/>
  <c r="R22" i="12"/>
  <c r="R21" i="12"/>
  <c r="R20" i="12"/>
  <c r="R17" i="12"/>
  <c r="AD111" i="17"/>
  <c r="I104" i="12"/>
  <c r="N103" i="12"/>
  <c r="M103" i="12"/>
  <c r="L103" i="12"/>
  <c r="K103" i="12"/>
  <c r="Q90" i="12"/>
  <c r="Q89" i="12" s="1"/>
  <c r="O90" i="12"/>
  <c r="N90" i="12"/>
  <c r="N89" i="12" s="1"/>
  <c r="M90" i="12"/>
  <c r="AO97" i="17" s="1"/>
  <c r="AP97" i="17" s="1"/>
  <c r="AF97" i="17" s="1"/>
  <c r="L90" i="12"/>
  <c r="L89" i="12" s="1"/>
  <c r="K90" i="12"/>
  <c r="AJ108" i="17" s="1"/>
  <c r="Q86" i="12"/>
  <c r="O86" i="12"/>
  <c r="AT104" i="17" s="1"/>
  <c r="N86" i="12"/>
  <c r="M86" i="12"/>
  <c r="AO93" i="17" s="1"/>
  <c r="L86" i="12"/>
  <c r="K86" i="12"/>
  <c r="AJ104" i="17" s="1"/>
  <c r="Q84" i="12"/>
  <c r="O84" i="12"/>
  <c r="N84" i="12"/>
  <c r="M84" i="12"/>
  <c r="AO91" i="17" s="1"/>
  <c r="AP91" i="17" s="1"/>
  <c r="AF91" i="17" s="1"/>
  <c r="L84" i="12"/>
  <c r="K84" i="12"/>
  <c r="Q76" i="12"/>
  <c r="AO84" i="17"/>
  <c r="L76" i="12"/>
  <c r="AJ96" i="17"/>
  <c r="N76" i="12"/>
  <c r="Q64" i="12"/>
  <c r="O64" i="12"/>
  <c r="AT82" i="17" s="1"/>
  <c r="N64" i="12"/>
  <c r="M64" i="12"/>
  <c r="AO71" i="17" s="1"/>
  <c r="AP71" i="17" s="1"/>
  <c r="AF71" i="17" s="1"/>
  <c r="L64" i="12"/>
  <c r="K64" i="12"/>
  <c r="AJ82" i="17" s="1"/>
  <c r="Q55" i="12"/>
  <c r="O55" i="12"/>
  <c r="N55" i="12"/>
  <c r="M55" i="12"/>
  <c r="AO62" i="17" s="1"/>
  <c r="AP62" i="17" s="1"/>
  <c r="AF62" i="17" s="1"/>
  <c r="L55" i="12"/>
  <c r="K55" i="12"/>
  <c r="Q52" i="12"/>
  <c r="O52" i="12"/>
  <c r="N52" i="12"/>
  <c r="M52" i="12"/>
  <c r="AO59" i="17" s="1"/>
  <c r="L52" i="12"/>
  <c r="K52" i="12"/>
  <c r="Q25" i="12"/>
  <c r="O25" i="12"/>
  <c r="N25" i="12"/>
  <c r="M25" i="12"/>
  <c r="L25" i="12"/>
  <c r="AO28" i="17"/>
  <c r="AP28" i="17" s="1"/>
  <c r="AF28" i="17" s="1"/>
  <c r="AJ28" i="17"/>
  <c r="AO27" i="17"/>
  <c r="AP27" i="17" s="1"/>
  <c r="AF27" i="17" s="1"/>
  <c r="AJ27" i="17"/>
  <c r="J103" i="12"/>
  <c r="J90" i="12"/>
  <c r="J89" i="12" s="1"/>
  <c r="J86" i="12"/>
  <c r="J84" i="12"/>
  <c r="J64" i="12"/>
  <c r="J55" i="12"/>
  <c r="J52" i="12"/>
  <c r="J25" i="12"/>
  <c r="F20" i="12"/>
  <c r="F21" i="12"/>
  <c r="I101" i="12"/>
  <c r="H101" i="12"/>
  <c r="AD108" i="17" s="1"/>
  <c r="I100" i="12"/>
  <c r="S100" i="12" s="1"/>
  <c r="H100" i="12"/>
  <c r="I99" i="12"/>
  <c r="H99" i="12"/>
  <c r="AD106" i="17" s="1"/>
  <c r="I98" i="12"/>
  <c r="S98" i="12" s="1"/>
  <c r="H98" i="12"/>
  <c r="AD105" i="17" s="1"/>
  <c r="I97" i="12"/>
  <c r="H97" i="12"/>
  <c r="AD104" i="17" s="1"/>
  <c r="I96" i="12"/>
  <c r="S96" i="12" s="1"/>
  <c r="H96" i="12"/>
  <c r="AD103" i="17" s="1"/>
  <c r="I95" i="12"/>
  <c r="S95" i="12" s="1"/>
  <c r="H95" i="12"/>
  <c r="AD102" i="17" s="1"/>
  <c r="I94" i="12"/>
  <c r="S94" i="12" s="1"/>
  <c r="H94" i="12"/>
  <c r="AD101" i="17" s="1"/>
  <c r="I93" i="12"/>
  <c r="S93" i="12" s="1"/>
  <c r="H93" i="12"/>
  <c r="AD100" i="17" s="1"/>
  <c r="I92" i="12"/>
  <c r="S92" i="12" s="1"/>
  <c r="H92" i="12"/>
  <c r="AD99" i="17" s="1"/>
  <c r="I91" i="12"/>
  <c r="S91" i="12" s="1"/>
  <c r="H91" i="12"/>
  <c r="AD98" i="17" s="1"/>
  <c r="I88" i="12"/>
  <c r="S88" i="12" s="1"/>
  <c r="H88" i="12"/>
  <c r="I87" i="12"/>
  <c r="S87" i="12" s="1"/>
  <c r="H87" i="12"/>
  <c r="AD94" i="17" s="1"/>
  <c r="I85" i="12"/>
  <c r="S85" i="12" s="1"/>
  <c r="H85" i="12"/>
  <c r="AD92" i="17" s="1"/>
  <c r="I82" i="12"/>
  <c r="S82" i="12" s="1"/>
  <c r="H82" i="12"/>
  <c r="AD89" i="17" s="1"/>
  <c r="I81" i="12"/>
  <c r="H81" i="12"/>
  <c r="AD88" i="17" s="1"/>
  <c r="I79" i="12"/>
  <c r="S79" i="12" s="1"/>
  <c r="H79" i="12"/>
  <c r="AH79" i="13" s="1"/>
  <c r="F79" i="13" s="1"/>
  <c r="I78" i="12"/>
  <c r="S78" i="12" s="1"/>
  <c r="I75" i="12"/>
  <c r="S75" i="12" s="1"/>
  <c r="H75" i="12"/>
  <c r="AD82" i="17" s="1"/>
  <c r="I74" i="12"/>
  <c r="S74" i="12" s="1"/>
  <c r="H74" i="12"/>
  <c r="AD81" i="17" s="1"/>
  <c r="I73" i="12"/>
  <c r="S73" i="12" s="1"/>
  <c r="H73" i="12"/>
  <c r="AD80" i="17" s="1"/>
  <c r="I70" i="12"/>
  <c r="H70" i="12"/>
  <c r="I66" i="12"/>
  <c r="S66" i="12" s="1"/>
  <c r="H66" i="12"/>
  <c r="AD73" i="17" s="1"/>
  <c r="I65" i="12"/>
  <c r="S65" i="12" s="1"/>
  <c r="H65" i="12"/>
  <c r="AD72" i="17" s="1"/>
  <c r="I63" i="12"/>
  <c r="S63" i="12" s="1"/>
  <c r="H63" i="12"/>
  <c r="AD70" i="17" s="1"/>
  <c r="I62" i="12"/>
  <c r="S62" i="12" s="1"/>
  <c r="H62" i="12"/>
  <c r="AD69" i="17" s="1"/>
  <c r="I61" i="12"/>
  <c r="S61" i="12" s="1"/>
  <c r="H61" i="12"/>
  <c r="AD68" i="17" s="1"/>
  <c r="I60" i="12"/>
  <c r="S60" i="12" s="1"/>
  <c r="H60" i="12"/>
  <c r="AD67" i="17" s="1"/>
  <c r="I59" i="12"/>
  <c r="S59" i="12" s="1"/>
  <c r="H59" i="12"/>
  <c r="I58" i="12"/>
  <c r="H58" i="12"/>
  <c r="AD65" i="17" s="1"/>
  <c r="I57" i="12"/>
  <c r="S57" i="12" s="1"/>
  <c r="H57" i="12"/>
  <c r="AD64" i="17" s="1"/>
  <c r="I56" i="12"/>
  <c r="S56" i="12" s="1"/>
  <c r="H56" i="12"/>
  <c r="AD63" i="17" s="1"/>
  <c r="I54" i="12"/>
  <c r="S54" i="12" s="1"/>
  <c r="H54" i="12"/>
  <c r="AD61" i="17" s="1"/>
  <c r="I53" i="12"/>
  <c r="S53" i="12" s="1"/>
  <c r="H53" i="12"/>
  <c r="AD60" i="17" s="1"/>
  <c r="I51" i="12"/>
  <c r="S51" i="12" s="1"/>
  <c r="H51" i="12"/>
  <c r="AD58" i="17" s="1"/>
  <c r="H35" i="12"/>
  <c r="AD42" i="17" s="1"/>
  <c r="S26" i="12"/>
  <c r="T26" i="12"/>
  <c r="U26" i="12" s="1"/>
  <c r="I19" i="12"/>
  <c r="S19" i="12" s="1"/>
  <c r="H19" i="12"/>
  <c r="AD26" i="17" s="1"/>
  <c r="F22" i="12"/>
  <c r="F25" i="12"/>
  <c r="F19" i="12" s="1"/>
  <c r="F17" i="12"/>
  <c r="AR29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70" i="11"/>
  <c r="AR71" i="11"/>
  <c r="AR72" i="11"/>
  <c r="AR74" i="11"/>
  <c r="AR75" i="11"/>
  <c r="AR76" i="11"/>
  <c r="AR82" i="11"/>
  <c r="AR83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9" i="11"/>
  <c r="AR100" i="11"/>
  <c r="AR106" i="11"/>
  <c r="AR108" i="11"/>
  <c r="N62" i="11"/>
  <c r="V62" i="11"/>
  <c r="S62" i="11" s="1"/>
  <c r="AA62" i="11"/>
  <c r="X62" i="11" s="1"/>
  <c r="AF62" i="11"/>
  <c r="AC62" i="11" s="1"/>
  <c r="AF22" i="11"/>
  <c r="AC22" i="11" s="1"/>
  <c r="AF52" i="11"/>
  <c r="AF54" i="11"/>
  <c r="AC54" i="11" s="1"/>
  <c r="AF55" i="11"/>
  <c r="AC55" i="11" s="1"/>
  <c r="AF57" i="11"/>
  <c r="AC57" i="11" s="1"/>
  <c r="AF58" i="11"/>
  <c r="AC58" i="11" s="1"/>
  <c r="AF59" i="11"/>
  <c r="AC59" i="11" s="1"/>
  <c r="AF60" i="11"/>
  <c r="AC60" i="11" s="1"/>
  <c r="AF61" i="11"/>
  <c r="AC61" i="11" s="1"/>
  <c r="AF63" i="11"/>
  <c r="AC63" i="11" s="1"/>
  <c r="AF64" i="11"/>
  <c r="AC64" i="11" s="1"/>
  <c r="AF66" i="11"/>
  <c r="AC66" i="11" s="1"/>
  <c r="AF67" i="11"/>
  <c r="AC67" i="11" s="1"/>
  <c r="AF71" i="11"/>
  <c r="AC71" i="11" s="1"/>
  <c r="AF74" i="11"/>
  <c r="AC74" i="11" s="1"/>
  <c r="AF75" i="11"/>
  <c r="AC75" i="11" s="1"/>
  <c r="AF76" i="11"/>
  <c r="AC76" i="11" s="1"/>
  <c r="AF79" i="11"/>
  <c r="AC79" i="11" s="1"/>
  <c r="AF80" i="11"/>
  <c r="AC80" i="11" s="1"/>
  <c r="AF82" i="11"/>
  <c r="AC82" i="11" s="1"/>
  <c r="AF83" i="11"/>
  <c r="AC83" i="11" s="1"/>
  <c r="AF86" i="11"/>
  <c r="AC86" i="11" s="1"/>
  <c r="Q86" i="11"/>
  <c r="N86" i="11" s="1"/>
  <c r="V86" i="11"/>
  <c r="S86" i="11" s="1"/>
  <c r="AA86" i="11"/>
  <c r="X86" i="11" s="1"/>
  <c r="AF88" i="11"/>
  <c r="AC88" i="11" s="1"/>
  <c r="AF89" i="11"/>
  <c r="AC89" i="11" s="1"/>
  <c r="AF92" i="11"/>
  <c r="AC92" i="11" s="1"/>
  <c r="AF93" i="11"/>
  <c r="AC93" i="11" s="1"/>
  <c r="AF94" i="11"/>
  <c r="AC94" i="11" s="1"/>
  <c r="AF95" i="11"/>
  <c r="AC95" i="11" s="1"/>
  <c r="AF96" i="11"/>
  <c r="AC96" i="11" s="1"/>
  <c r="AF97" i="11"/>
  <c r="AC97" i="11" s="1"/>
  <c r="AF98" i="11"/>
  <c r="AC98" i="11" s="1"/>
  <c r="AF99" i="11"/>
  <c r="AC99" i="11" s="1"/>
  <c r="AF100" i="11"/>
  <c r="AC100" i="11" s="1"/>
  <c r="AF101" i="11"/>
  <c r="AC101" i="11" s="1"/>
  <c r="AF102" i="11"/>
  <c r="AC102" i="11" s="1"/>
  <c r="AF105" i="11"/>
  <c r="AC105" i="11" s="1"/>
  <c r="AF106" i="11"/>
  <c r="AF107" i="11"/>
  <c r="AC107" i="11" s="1"/>
  <c r="AF108" i="11"/>
  <c r="AF109" i="11"/>
  <c r="AC109" i="11" s="1"/>
  <c r="AF110" i="11"/>
  <c r="AC110" i="11" s="1"/>
  <c r="AF111" i="11"/>
  <c r="AC111" i="11" s="1"/>
  <c r="AA22" i="11"/>
  <c r="X22" i="11" s="1"/>
  <c r="AA52" i="11"/>
  <c r="X52" i="11" s="1"/>
  <c r="AA54" i="11"/>
  <c r="X54" i="11" s="1"/>
  <c r="AA55" i="11"/>
  <c r="X55" i="11" s="1"/>
  <c r="AA57" i="11"/>
  <c r="X57" i="11" s="1"/>
  <c r="AA58" i="11"/>
  <c r="X58" i="11" s="1"/>
  <c r="AA59" i="11"/>
  <c r="X59" i="11" s="1"/>
  <c r="AA60" i="11"/>
  <c r="X60" i="11" s="1"/>
  <c r="AA61" i="11"/>
  <c r="X61" i="11" s="1"/>
  <c r="AA63" i="11"/>
  <c r="X63" i="11" s="1"/>
  <c r="AA64" i="11"/>
  <c r="X64" i="11" s="1"/>
  <c r="AA66" i="11"/>
  <c r="X66" i="11" s="1"/>
  <c r="AA67" i="11"/>
  <c r="X67" i="11" s="1"/>
  <c r="AA71" i="11"/>
  <c r="X71" i="11" s="1"/>
  <c r="AA74" i="11"/>
  <c r="AA75" i="11"/>
  <c r="X75" i="11" s="1"/>
  <c r="AA76" i="11"/>
  <c r="X76" i="11" s="1"/>
  <c r="AA79" i="11"/>
  <c r="X79" i="11" s="1"/>
  <c r="AA80" i="11"/>
  <c r="X80" i="11" s="1"/>
  <c r="AA82" i="11"/>
  <c r="X82" i="11" s="1"/>
  <c r="AA83" i="11"/>
  <c r="X83" i="11" s="1"/>
  <c r="AA88" i="11"/>
  <c r="X88" i="11" s="1"/>
  <c r="AA89" i="11"/>
  <c r="X89" i="11" s="1"/>
  <c r="AA92" i="11"/>
  <c r="X92" i="11" s="1"/>
  <c r="AA93" i="11"/>
  <c r="X93" i="11" s="1"/>
  <c r="AA94" i="11"/>
  <c r="X94" i="11" s="1"/>
  <c r="Q94" i="11"/>
  <c r="N94" i="11" s="1"/>
  <c r="V94" i="11"/>
  <c r="S94" i="11" s="1"/>
  <c r="AA95" i="11"/>
  <c r="X95" i="11" s="1"/>
  <c r="AA96" i="11"/>
  <c r="X96" i="11" s="1"/>
  <c r="AA97" i="11"/>
  <c r="X97" i="11" s="1"/>
  <c r="AA98" i="11"/>
  <c r="X98" i="11" s="1"/>
  <c r="Q98" i="11"/>
  <c r="N98" i="11" s="1"/>
  <c r="V98" i="11"/>
  <c r="S98" i="11" s="1"/>
  <c r="AA99" i="11"/>
  <c r="X99" i="11" s="1"/>
  <c r="AA100" i="11"/>
  <c r="X100" i="11" s="1"/>
  <c r="AA101" i="11"/>
  <c r="X101" i="11" s="1"/>
  <c r="AA102" i="11"/>
  <c r="X102" i="11" s="1"/>
  <c r="AA105" i="11"/>
  <c r="X105" i="11" s="1"/>
  <c r="AA106" i="11"/>
  <c r="AA107" i="11"/>
  <c r="X107" i="11" s="1"/>
  <c r="AA108" i="11"/>
  <c r="AA109" i="11"/>
  <c r="X109" i="11" s="1"/>
  <c r="AA110" i="11"/>
  <c r="X110" i="11" s="1"/>
  <c r="AA111" i="11"/>
  <c r="X111" i="11" s="1"/>
  <c r="V22" i="11"/>
  <c r="S22" i="11" s="1"/>
  <c r="V52" i="11"/>
  <c r="S52" i="11" s="1"/>
  <c r="V54" i="11"/>
  <c r="S54" i="11" s="1"/>
  <c r="V55" i="11"/>
  <c r="S55" i="11" s="1"/>
  <c r="V57" i="11"/>
  <c r="S57" i="11" s="1"/>
  <c r="V58" i="11"/>
  <c r="S58" i="11" s="1"/>
  <c r="V59" i="11"/>
  <c r="S59" i="11" s="1"/>
  <c r="N59" i="11"/>
  <c r="V60" i="11"/>
  <c r="S60" i="11" s="1"/>
  <c r="V61" i="11"/>
  <c r="S61" i="11" s="1"/>
  <c r="V63" i="11"/>
  <c r="S63" i="11" s="1"/>
  <c r="V64" i="11"/>
  <c r="S64" i="11" s="1"/>
  <c r="V66" i="11"/>
  <c r="S66" i="11" s="1"/>
  <c r="V67" i="11"/>
  <c r="S67" i="11" s="1"/>
  <c r="N67" i="11"/>
  <c r="V71" i="11"/>
  <c r="S71" i="11" s="1"/>
  <c r="V74" i="11"/>
  <c r="S74" i="11" s="1"/>
  <c r="V75" i="11"/>
  <c r="S75" i="11" s="1"/>
  <c r="V76" i="11"/>
  <c r="S76" i="11" s="1"/>
  <c r="V79" i="11"/>
  <c r="S79" i="11" s="1"/>
  <c r="V80" i="11"/>
  <c r="S80" i="11" s="1"/>
  <c r="V82" i="11"/>
  <c r="S82" i="11" s="1"/>
  <c r="V83" i="11"/>
  <c r="S83" i="11" s="1"/>
  <c r="V88" i="11"/>
  <c r="S88" i="11" s="1"/>
  <c r="V89" i="11"/>
  <c r="S89" i="11" s="1"/>
  <c r="V92" i="11"/>
  <c r="S92" i="11" s="1"/>
  <c r="Q92" i="11"/>
  <c r="N92" i="11" s="1"/>
  <c r="V93" i="11"/>
  <c r="S93" i="11" s="1"/>
  <c r="V95" i="11"/>
  <c r="S95" i="11" s="1"/>
  <c r="V96" i="11"/>
  <c r="S96" i="11" s="1"/>
  <c r="V97" i="11"/>
  <c r="S97" i="11" s="1"/>
  <c r="V99" i="11"/>
  <c r="S99" i="11" s="1"/>
  <c r="V100" i="11"/>
  <c r="S100" i="11" s="1"/>
  <c r="Q100" i="11"/>
  <c r="N100" i="11" s="1"/>
  <c r="V101" i="11"/>
  <c r="S101" i="11" s="1"/>
  <c r="V102" i="11"/>
  <c r="S102" i="11" s="1"/>
  <c r="V105" i="11"/>
  <c r="S105" i="11" s="1"/>
  <c r="V106" i="11"/>
  <c r="V107" i="11"/>
  <c r="S107" i="11" s="1"/>
  <c r="V108" i="11"/>
  <c r="V109" i="11"/>
  <c r="S109" i="11" s="1"/>
  <c r="V110" i="11"/>
  <c r="S110" i="11" s="1"/>
  <c r="V111" i="11"/>
  <c r="S111" i="11" s="1"/>
  <c r="Q22" i="11"/>
  <c r="N22" i="11" s="1"/>
  <c r="N52" i="11"/>
  <c r="N55" i="11"/>
  <c r="N58" i="11"/>
  <c r="N60" i="11"/>
  <c r="N61" i="11"/>
  <c r="N63" i="11"/>
  <c r="N64" i="11"/>
  <c r="Q71" i="11"/>
  <c r="N71" i="11" s="1"/>
  <c r="Q74" i="11"/>
  <c r="N74" i="11" s="1"/>
  <c r="Q75" i="11"/>
  <c r="Q76" i="11"/>
  <c r="N76" i="11" s="1"/>
  <c r="Q79" i="11"/>
  <c r="N79" i="11" s="1"/>
  <c r="Q80" i="11"/>
  <c r="N80" i="11" s="1"/>
  <c r="Q82" i="11"/>
  <c r="Q83" i="11"/>
  <c r="N83" i="11" s="1"/>
  <c r="Q88" i="11"/>
  <c r="N88" i="11" s="1"/>
  <c r="Q89" i="11"/>
  <c r="N89" i="11" s="1"/>
  <c r="Q93" i="11"/>
  <c r="Q95" i="11"/>
  <c r="N95" i="11" s="1"/>
  <c r="Q96" i="11"/>
  <c r="N96" i="11" s="1"/>
  <c r="Q97" i="11"/>
  <c r="Q99" i="11"/>
  <c r="N99" i="11" s="1"/>
  <c r="Q101" i="11"/>
  <c r="N101" i="11" s="1"/>
  <c r="Q102" i="11"/>
  <c r="N102" i="11" s="1"/>
  <c r="Q105" i="11"/>
  <c r="N105" i="11" s="1"/>
  <c r="Q106" i="11"/>
  <c r="Q107" i="11"/>
  <c r="N107" i="11" s="1"/>
  <c r="Q108" i="11"/>
  <c r="Q109" i="11"/>
  <c r="N109" i="11" s="1"/>
  <c r="Q110" i="11"/>
  <c r="N110" i="11" s="1"/>
  <c r="Q111" i="11"/>
  <c r="N111" i="11" s="1"/>
  <c r="D108" i="11"/>
  <c r="D106" i="11"/>
  <c r="AD104" i="11"/>
  <c r="AD103" i="11" s="1"/>
  <c r="AD25" i="11" s="1"/>
  <c r="AE104" i="11"/>
  <c r="AE103" i="11" s="1"/>
  <c r="AE25" i="11" s="1"/>
  <c r="AG104" i="11"/>
  <c r="AG103" i="11" s="1"/>
  <c r="AG25" i="11" s="1"/>
  <c r="AD91" i="11"/>
  <c r="AD90" i="11" s="1"/>
  <c r="AE91" i="11"/>
  <c r="AE90" i="11" s="1"/>
  <c r="AG91" i="11"/>
  <c r="AG90" i="11" s="1"/>
  <c r="AD87" i="11"/>
  <c r="AE87" i="11"/>
  <c r="AG87" i="11"/>
  <c r="AD85" i="11"/>
  <c r="AE85" i="11"/>
  <c r="AG85" i="11"/>
  <c r="AD78" i="11"/>
  <c r="AD77" i="11" s="1"/>
  <c r="AE78" i="11"/>
  <c r="AE77" i="11" s="1"/>
  <c r="AG78" i="11"/>
  <c r="AG77" i="11" s="1"/>
  <c r="AD70" i="11"/>
  <c r="AD69" i="11" s="1"/>
  <c r="AE70" i="11"/>
  <c r="AE69" i="11" s="1"/>
  <c r="AG70" i="11"/>
  <c r="AG69" i="11" s="1"/>
  <c r="AD65" i="11"/>
  <c r="AE65" i="11"/>
  <c r="AG65" i="11"/>
  <c r="AD56" i="11"/>
  <c r="AE56" i="11"/>
  <c r="AG56" i="11"/>
  <c r="AD53" i="11"/>
  <c r="AE53" i="11"/>
  <c r="AG53" i="11"/>
  <c r="Y104" i="11"/>
  <c r="Y103" i="11" s="1"/>
  <c r="Y25" i="11" s="1"/>
  <c r="Z104" i="11"/>
  <c r="Z103" i="11" s="1"/>
  <c r="Z25" i="11" s="1"/>
  <c r="AB104" i="11"/>
  <c r="AB103" i="11" s="1"/>
  <c r="AB25" i="11" s="1"/>
  <c r="Y91" i="11"/>
  <c r="Y90" i="11" s="1"/>
  <c r="Z91" i="11"/>
  <c r="Z90" i="11" s="1"/>
  <c r="AB91" i="11"/>
  <c r="AB90" i="11" s="1"/>
  <c r="Y87" i="11"/>
  <c r="Z87" i="11"/>
  <c r="AB87" i="11"/>
  <c r="Y85" i="11"/>
  <c r="Z85" i="11"/>
  <c r="AB85" i="11"/>
  <c r="Y78" i="11"/>
  <c r="Y77" i="11" s="1"/>
  <c r="Z78" i="11"/>
  <c r="Z77" i="11" s="1"/>
  <c r="AB78" i="11"/>
  <c r="AB77" i="11" s="1"/>
  <c r="Y70" i="11"/>
  <c r="Y69" i="11" s="1"/>
  <c r="Z70" i="11"/>
  <c r="Z69" i="11" s="1"/>
  <c r="AB70" i="11"/>
  <c r="AB69" i="11" s="1"/>
  <c r="Y65" i="11"/>
  <c r="Z65" i="11"/>
  <c r="AB65" i="11"/>
  <c r="Y56" i="11"/>
  <c r="Z56" i="11"/>
  <c r="AB56" i="11"/>
  <c r="Y53" i="11"/>
  <c r="Z53" i="11"/>
  <c r="AB53" i="11"/>
  <c r="T104" i="11"/>
  <c r="U104" i="11"/>
  <c r="U103" i="11" s="1"/>
  <c r="U25" i="11" s="1"/>
  <c r="W104" i="11"/>
  <c r="W103" i="11" s="1"/>
  <c r="W25" i="11" s="1"/>
  <c r="T91" i="11"/>
  <c r="T90" i="11" s="1"/>
  <c r="U91" i="11"/>
  <c r="U90" i="11" s="1"/>
  <c r="W91" i="11"/>
  <c r="W90" i="11" s="1"/>
  <c r="T87" i="11"/>
  <c r="U87" i="11"/>
  <c r="W87" i="11"/>
  <c r="T85" i="11"/>
  <c r="U85" i="11"/>
  <c r="W85" i="11"/>
  <c r="T78" i="11"/>
  <c r="T77" i="11" s="1"/>
  <c r="U78" i="11"/>
  <c r="U77" i="11" s="1"/>
  <c r="W78" i="11"/>
  <c r="W77" i="11" s="1"/>
  <c r="T70" i="11"/>
  <c r="T69" i="11" s="1"/>
  <c r="U70" i="11"/>
  <c r="U69" i="11" s="1"/>
  <c r="W70" i="11"/>
  <c r="W69" i="11" s="1"/>
  <c r="T65" i="11"/>
  <c r="U65" i="11"/>
  <c r="W65" i="11"/>
  <c r="T56" i="11"/>
  <c r="U56" i="11"/>
  <c r="W56" i="11"/>
  <c r="T53" i="11"/>
  <c r="U53" i="11"/>
  <c r="W53" i="11"/>
  <c r="R104" i="11"/>
  <c r="R103" i="11" s="1"/>
  <c r="R91" i="11"/>
  <c r="R90" i="11" s="1"/>
  <c r="R87" i="11"/>
  <c r="R85" i="11"/>
  <c r="R78" i="11"/>
  <c r="R77" i="11" s="1"/>
  <c r="R70" i="11"/>
  <c r="R69" i="11" s="1"/>
  <c r="R65" i="11"/>
  <c r="R56" i="11"/>
  <c r="R53" i="11"/>
  <c r="P104" i="11"/>
  <c r="P103" i="11" s="1"/>
  <c r="P91" i="11"/>
  <c r="P90" i="11" s="1"/>
  <c r="P87" i="11"/>
  <c r="P85" i="11"/>
  <c r="P78" i="11"/>
  <c r="P77" i="11" s="1"/>
  <c r="P70" i="11"/>
  <c r="P69" i="11" s="1"/>
  <c r="P65" i="11"/>
  <c r="P56" i="11"/>
  <c r="P53" i="11"/>
  <c r="O104" i="11"/>
  <c r="O103" i="11" s="1"/>
  <c r="O25" i="11" s="1"/>
  <c r="O91" i="11"/>
  <c r="O90" i="11" s="1"/>
  <c r="O87" i="11"/>
  <c r="O85" i="11"/>
  <c r="O78" i="11"/>
  <c r="O77" i="11" s="1"/>
  <c r="O70" i="11"/>
  <c r="O69" i="11" s="1"/>
  <c r="O65" i="11"/>
  <c r="O56" i="11"/>
  <c r="O53" i="11"/>
  <c r="H20" i="10"/>
  <c r="G20" i="10"/>
  <c r="D26" i="17" s="1"/>
  <c r="E103" i="10"/>
  <c r="E102" i="10" s="1"/>
  <c r="E23" i="10" s="1"/>
  <c r="F103" i="10"/>
  <c r="I103" i="10"/>
  <c r="J103" i="10"/>
  <c r="J23" i="10" s="1"/>
  <c r="K103" i="10"/>
  <c r="K23" i="10" s="1"/>
  <c r="L103" i="10"/>
  <c r="M103" i="10"/>
  <c r="M23" i="10" s="1"/>
  <c r="N103" i="10"/>
  <c r="P103" i="10"/>
  <c r="P23" i="10" s="1"/>
  <c r="D103" i="10"/>
  <c r="D102" i="10" s="1"/>
  <c r="D23" i="10" s="1"/>
  <c r="J22" i="11"/>
  <c r="AJ22" i="11" s="1"/>
  <c r="K22" i="11"/>
  <c r="AL22" i="11" s="1"/>
  <c r="M22" i="11"/>
  <c r="AP22" i="11" s="1"/>
  <c r="J23" i="11"/>
  <c r="AJ23" i="11" s="1"/>
  <c r="K23" i="11"/>
  <c r="AL23" i="11" s="1"/>
  <c r="M23" i="11"/>
  <c r="AP23" i="11" s="1"/>
  <c r="J24" i="11"/>
  <c r="AJ24" i="11" s="1"/>
  <c r="K24" i="11"/>
  <c r="AL24" i="11" s="1"/>
  <c r="M24" i="11"/>
  <c r="AP24" i="11" s="1"/>
  <c r="J52" i="11"/>
  <c r="AJ52" i="11" s="1"/>
  <c r="K52" i="11"/>
  <c r="AL52" i="11" s="1"/>
  <c r="M52" i="11"/>
  <c r="AP52" i="11" s="1"/>
  <c r="J54" i="11"/>
  <c r="AJ54" i="11" s="1"/>
  <c r="K54" i="11"/>
  <c r="AL54" i="11" s="1"/>
  <c r="M54" i="11"/>
  <c r="AP54" i="11" s="1"/>
  <c r="J55" i="11"/>
  <c r="AJ55" i="11" s="1"/>
  <c r="K55" i="11"/>
  <c r="AL55" i="11" s="1"/>
  <c r="M55" i="11"/>
  <c r="AP55" i="11" s="1"/>
  <c r="J57" i="11"/>
  <c r="AJ57" i="11" s="1"/>
  <c r="K57" i="11"/>
  <c r="AL57" i="11" s="1"/>
  <c r="M57" i="11"/>
  <c r="AP57" i="11" s="1"/>
  <c r="J58" i="11"/>
  <c r="AJ58" i="11" s="1"/>
  <c r="K58" i="11"/>
  <c r="AL58" i="11" s="1"/>
  <c r="M58" i="11"/>
  <c r="AP58" i="11" s="1"/>
  <c r="J59" i="11"/>
  <c r="AJ59" i="11" s="1"/>
  <c r="K59" i="11"/>
  <c r="AL59" i="11" s="1"/>
  <c r="M59" i="11"/>
  <c r="AP59" i="11" s="1"/>
  <c r="J60" i="11"/>
  <c r="AJ60" i="11" s="1"/>
  <c r="K60" i="11"/>
  <c r="AL60" i="11" s="1"/>
  <c r="M60" i="11"/>
  <c r="AP60" i="11" s="1"/>
  <c r="J61" i="11"/>
  <c r="AJ61" i="11" s="1"/>
  <c r="K61" i="11"/>
  <c r="AL61" i="11" s="1"/>
  <c r="M61" i="11"/>
  <c r="AP61" i="11" s="1"/>
  <c r="J62" i="11"/>
  <c r="AJ62" i="11" s="1"/>
  <c r="K62" i="11"/>
  <c r="AL62" i="11" s="1"/>
  <c r="M62" i="11"/>
  <c r="AP62" i="11" s="1"/>
  <c r="J63" i="11"/>
  <c r="AJ63" i="11" s="1"/>
  <c r="K63" i="11"/>
  <c r="AL63" i="11" s="1"/>
  <c r="M63" i="11"/>
  <c r="AP63" i="11" s="1"/>
  <c r="J64" i="11"/>
  <c r="AJ64" i="11" s="1"/>
  <c r="K64" i="11"/>
  <c r="AL64" i="11" s="1"/>
  <c r="M64" i="11"/>
  <c r="AP64" i="11" s="1"/>
  <c r="J66" i="11"/>
  <c r="AJ66" i="11" s="1"/>
  <c r="K66" i="11"/>
  <c r="AL66" i="11" s="1"/>
  <c r="M66" i="11"/>
  <c r="AP66" i="11" s="1"/>
  <c r="J67" i="11"/>
  <c r="AJ67" i="11" s="1"/>
  <c r="K67" i="11"/>
  <c r="AL67" i="11" s="1"/>
  <c r="M67" i="11"/>
  <c r="AP67" i="11" s="1"/>
  <c r="J71" i="11"/>
  <c r="AJ71" i="11" s="1"/>
  <c r="K71" i="11"/>
  <c r="AL71" i="11" s="1"/>
  <c r="M71" i="11"/>
  <c r="AP71" i="11" s="1"/>
  <c r="J72" i="11"/>
  <c r="AJ72" i="11" s="1"/>
  <c r="K72" i="11"/>
  <c r="AL72" i="11" s="1"/>
  <c r="M72" i="11"/>
  <c r="AP72" i="11" s="1"/>
  <c r="J73" i="11"/>
  <c r="AJ73" i="11" s="1"/>
  <c r="K73" i="11"/>
  <c r="AL73" i="11" s="1"/>
  <c r="M73" i="11"/>
  <c r="AP73" i="11" s="1"/>
  <c r="J74" i="11"/>
  <c r="AJ74" i="11" s="1"/>
  <c r="K74" i="11"/>
  <c r="AL74" i="11" s="1"/>
  <c r="M74" i="11"/>
  <c r="AP74" i="11" s="1"/>
  <c r="J75" i="11"/>
  <c r="AJ75" i="11" s="1"/>
  <c r="K75" i="11"/>
  <c r="AL75" i="11" s="1"/>
  <c r="M75" i="11"/>
  <c r="AP75" i="11" s="1"/>
  <c r="J76" i="11"/>
  <c r="AJ76" i="11" s="1"/>
  <c r="K76" i="11"/>
  <c r="AL76" i="11" s="1"/>
  <c r="M76" i="11"/>
  <c r="AP76" i="11" s="1"/>
  <c r="J79" i="11"/>
  <c r="AJ79" i="11" s="1"/>
  <c r="K79" i="11"/>
  <c r="AL79" i="11" s="1"/>
  <c r="M79" i="11"/>
  <c r="AP79" i="11" s="1"/>
  <c r="J80" i="11"/>
  <c r="AJ80" i="11" s="1"/>
  <c r="K80" i="11"/>
  <c r="AL80" i="11" s="1"/>
  <c r="M80" i="11"/>
  <c r="AP80" i="11" s="1"/>
  <c r="J82" i="11"/>
  <c r="AJ82" i="11" s="1"/>
  <c r="K82" i="11"/>
  <c r="AL82" i="11" s="1"/>
  <c r="M82" i="11"/>
  <c r="AP82" i="11" s="1"/>
  <c r="J83" i="11"/>
  <c r="AJ83" i="11" s="1"/>
  <c r="K83" i="11"/>
  <c r="AL83" i="11" s="1"/>
  <c r="M83" i="11"/>
  <c r="AP83" i="11" s="1"/>
  <c r="J86" i="11"/>
  <c r="AJ86" i="11" s="1"/>
  <c r="K86" i="11"/>
  <c r="AL86" i="11" s="1"/>
  <c r="M86" i="11"/>
  <c r="AP86" i="11" s="1"/>
  <c r="J88" i="11"/>
  <c r="AJ88" i="11" s="1"/>
  <c r="K88" i="11"/>
  <c r="AL88" i="11" s="1"/>
  <c r="M88" i="11"/>
  <c r="AP88" i="11" s="1"/>
  <c r="J89" i="11"/>
  <c r="AJ89" i="11" s="1"/>
  <c r="K89" i="11"/>
  <c r="AL89" i="11" s="1"/>
  <c r="M89" i="11"/>
  <c r="AP89" i="11" s="1"/>
  <c r="J92" i="11"/>
  <c r="AJ92" i="11" s="1"/>
  <c r="K92" i="11"/>
  <c r="AL92" i="11" s="1"/>
  <c r="M92" i="11"/>
  <c r="AP92" i="11" s="1"/>
  <c r="J93" i="11"/>
  <c r="AJ93" i="11" s="1"/>
  <c r="K93" i="11"/>
  <c r="AL93" i="11" s="1"/>
  <c r="M93" i="11"/>
  <c r="AP93" i="11" s="1"/>
  <c r="J94" i="11"/>
  <c r="AJ94" i="11" s="1"/>
  <c r="K94" i="11"/>
  <c r="AL94" i="11" s="1"/>
  <c r="M94" i="11"/>
  <c r="AP94" i="11" s="1"/>
  <c r="J95" i="11"/>
  <c r="AJ95" i="11" s="1"/>
  <c r="K95" i="11"/>
  <c r="AL95" i="11" s="1"/>
  <c r="M95" i="11"/>
  <c r="AP95" i="11" s="1"/>
  <c r="J96" i="11"/>
  <c r="AJ96" i="11" s="1"/>
  <c r="K96" i="11"/>
  <c r="AL96" i="11" s="1"/>
  <c r="M96" i="11"/>
  <c r="AP96" i="11" s="1"/>
  <c r="J97" i="11"/>
  <c r="AJ97" i="11" s="1"/>
  <c r="K97" i="11"/>
  <c r="AL97" i="11" s="1"/>
  <c r="M97" i="11"/>
  <c r="AP97" i="11" s="1"/>
  <c r="J98" i="11"/>
  <c r="AJ98" i="11" s="1"/>
  <c r="K98" i="11"/>
  <c r="AL98" i="11" s="1"/>
  <c r="M98" i="11"/>
  <c r="AP98" i="11" s="1"/>
  <c r="J99" i="11"/>
  <c r="AJ99" i="11" s="1"/>
  <c r="K99" i="11"/>
  <c r="AL99" i="11" s="1"/>
  <c r="M99" i="11"/>
  <c r="AP99" i="11" s="1"/>
  <c r="J100" i="11"/>
  <c r="AJ100" i="11" s="1"/>
  <c r="K100" i="11"/>
  <c r="AL100" i="11" s="1"/>
  <c r="M100" i="11"/>
  <c r="AP100" i="11" s="1"/>
  <c r="J101" i="11"/>
  <c r="AJ101" i="11" s="1"/>
  <c r="K101" i="11"/>
  <c r="AL101" i="11" s="1"/>
  <c r="M101" i="11"/>
  <c r="AP101" i="11" s="1"/>
  <c r="J102" i="11"/>
  <c r="AJ102" i="11" s="1"/>
  <c r="K102" i="11"/>
  <c r="AL102" i="11" s="1"/>
  <c r="M102" i="11"/>
  <c r="AP102" i="11" s="1"/>
  <c r="J105" i="11"/>
  <c r="AJ105" i="11" s="1"/>
  <c r="K105" i="11"/>
  <c r="AL105" i="11" s="1"/>
  <c r="M105" i="11"/>
  <c r="AP105" i="11" s="1"/>
  <c r="J107" i="11"/>
  <c r="AJ107" i="11" s="1"/>
  <c r="K107" i="11"/>
  <c r="AL107" i="11" s="1"/>
  <c r="M107" i="11"/>
  <c r="AP107" i="11" s="1"/>
  <c r="J109" i="11"/>
  <c r="AJ109" i="11" s="1"/>
  <c r="K109" i="11"/>
  <c r="AL109" i="11" s="1"/>
  <c r="M109" i="11"/>
  <c r="AP109" i="11" s="1"/>
  <c r="J110" i="11"/>
  <c r="AJ110" i="11" s="1"/>
  <c r="K110" i="11"/>
  <c r="AL110" i="11" s="1"/>
  <c r="M110" i="11"/>
  <c r="AP110" i="11" s="1"/>
  <c r="J111" i="11"/>
  <c r="AJ111" i="11" s="1"/>
  <c r="K111" i="11"/>
  <c r="AL111" i="11" s="1"/>
  <c r="M111" i="11"/>
  <c r="AP111" i="11" s="1"/>
  <c r="G79" i="10"/>
  <c r="G78" i="10"/>
  <c r="G110" i="10"/>
  <c r="G109" i="10"/>
  <c r="G108" i="10"/>
  <c r="G106" i="10"/>
  <c r="AZ111" i="18" s="1"/>
  <c r="M77" i="10"/>
  <c r="M76" i="10" s="1"/>
  <c r="N77" i="10"/>
  <c r="T84" i="17" s="1"/>
  <c r="P77" i="10"/>
  <c r="J77" i="10"/>
  <c r="K76" i="10"/>
  <c r="O84" i="17"/>
  <c r="I77" i="10"/>
  <c r="Q78" i="11" s="1"/>
  <c r="J84" i="10"/>
  <c r="J91" i="17" s="1"/>
  <c r="K84" i="10"/>
  <c r="L84" i="10"/>
  <c r="O91" i="17" s="1"/>
  <c r="M84" i="10"/>
  <c r="N84" i="10"/>
  <c r="T91" i="17" s="1"/>
  <c r="O84" i="10"/>
  <c r="P84" i="10"/>
  <c r="Y91" i="17" s="1"/>
  <c r="I84" i="10"/>
  <c r="Q85" i="11" s="1"/>
  <c r="P86" i="10"/>
  <c r="Y93" i="17" s="1"/>
  <c r="J86" i="10"/>
  <c r="J93" i="17" s="1"/>
  <c r="K86" i="10"/>
  <c r="L86" i="10"/>
  <c r="O93" i="17" s="1"/>
  <c r="M86" i="10"/>
  <c r="N86" i="10"/>
  <c r="T93" i="17" s="1"/>
  <c r="O86" i="10"/>
  <c r="I86" i="10"/>
  <c r="Q87" i="11" s="1"/>
  <c r="H110" i="10"/>
  <c r="H109" i="10"/>
  <c r="H108" i="10"/>
  <c r="BA111" i="18"/>
  <c r="G104" i="10"/>
  <c r="H101" i="10"/>
  <c r="G101" i="10"/>
  <c r="D108" i="17" s="1"/>
  <c r="H100" i="10"/>
  <c r="G100" i="10"/>
  <c r="D107" i="17" s="1"/>
  <c r="H99" i="10"/>
  <c r="G99" i="10"/>
  <c r="D106" i="17" s="1"/>
  <c r="G91" i="10"/>
  <c r="D98" i="17" s="1"/>
  <c r="H91" i="10"/>
  <c r="I90" i="10"/>
  <c r="Q91" i="11" s="1"/>
  <c r="K90" i="10"/>
  <c r="K89" i="10" s="1"/>
  <c r="M90" i="10"/>
  <c r="M89" i="10" s="1"/>
  <c r="O90" i="10"/>
  <c r="O89" i="10" s="1"/>
  <c r="J90" i="10"/>
  <c r="J97" i="17" s="1"/>
  <c r="L90" i="10"/>
  <c r="O97" i="17" s="1"/>
  <c r="N90" i="10"/>
  <c r="N89" i="10" s="1"/>
  <c r="P90" i="10"/>
  <c r="Y97" i="17" s="1"/>
  <c r="G88" i="10"/>
  <c r="D95" i="17" s="1"/>
  <c r="H88" i="10"/>
  <c r="H87" i="10"/>
  <c r="G87" i="10"/>
  <c r="D94" i="17" s="1"/>
  <c r="H85" i="10"/>
  <c r="G85" i="10"/>
  <c r="D92" i="17" s="1"/>
  <c r="G82" i="10"/>
  <c r="D89" i="17" s="1"/>
  <c r="H82" i="10"/>
  <c r="G81" i="10"/>
  <c r="D88" i="17" s="1"/>
  <c r="H81" i="10"/>
  <c r="H79" i="10"/>
  <c r="G75" i="10"/>
  <c r="D82" i="17" s="1"/>
  <c r="H75" i="10"/>
  <c r="H74" i="10"/>
  <c r="G74" i="10"/>
  <c r="D81" i="17" s="1"/>
  <c r="D77" i="17"/>
  <c r="H69" i="10"/>
  <c r="BA74" i="18" s="1"/>
  <c r="BA73" i="18" s="1"/>
  <c r="BA72" i="18" s="1"/>
  <c r="BA71" i="18" s="1"/>
  <c r="BA27" i="18" s="1"/>
  <c r="G65" i="10"/>
  <c r="D73" i="17" s="1"/>
  <c r="G64" i="10"/>
  <c r="D72" i="17" s="1"/>
  <c r="I63" i="10"/>
  <c r="K63" i="10"/>
  <c r="M63" i="10"/>
  <c r="O63" i="10"/>
  <c r="J63" i="10"/>
  <c r="Q66" i="11" s="1"/>
  <c r="N66" i="11" s="1"/>
  <c r="L63" i="10"/>
  <c r="O71" i="17" s="1"/>
  <c r="N63" i="10"/>
  <c r="P63" i="10"/>
  <c r="G62" i="10"/>
  <c r="D70" i="17" s="1"/>
  <c r="G61" i="10"/>
  <c r="D69" i="17" s="1"/>
  <c r="G60" i="10"/>
  <c r="D68" i="17" s="1"/>
  <c r="G59" i="10"/>
  <c r="D67" i="17" s="1"/>
  <c r="G58" i="10"/>
  <c r="D66" i="17" s="1"/>
  <c r="G57" i="10"/>
  <c r="D65" i="17" s="1"/>
  <c r="G56" i="10"/>
  <c r="D64" i="17" s="1"/>
  <c r="G55" i="10"/>
  <c r="D63" i="17" s="1"/>
  <c r="J54" i="10"/>
  <c r="Q57" i="11" s="1"/>
  <c r="N57" i="11" s="1"/>
  <c r="L54" i="10"/>
  <c r="O62" i="17" s="1"/>
  <c r="N54" i="10"/>
  <c r="T62" i="17" s="1"/>
  <c r="P54" i="10"/>
  <c r="I54" i="10"/>
  <c r="K54" i="10"/>
  <c r="M54" i="10"/>
  <c r="O54" i="10"/>
  <c r="G53" i="10"/>
  <c r="D61" i="17" s="1"/>
  <c r="G52" i="10"/>
  <c r="D60" i="17" s="1"/>
  <c r="J51" i="10"/>
  <c r="Q54" i="11" s="1"/>
  <c r="N54" i="11" s="1"/>
  <c r="L51" i="10"/>
  <c r="O59" i="17" s="1"/>
  <c r="N51" i="10"/>
  <c r="T59" i="17" s="1"/>
  <c r="P51" i="10"/>
  <c r="I51" i="10"/>
  <c r="K51" i="10"/>
  <c r="M51" i="10"/>
  <c r="O51" i="10"/>
  <c r="G50" i="10"/>
  <c r="D58" i="17" s="1"/>
  <c r="D33" i="17"/>
  <c r="I26" i="10"/>
  <c r="I25" i="10" s="1"/>
  <c r="K26" i="10"/>
  <c r="K25" i="10" s="1"/>
  <c r="M25" i="10"/>
  <c r="O26" i="10"/>
  <c r="O25" i="10" s="1"/>
  <c r="J26" i="10"/>
  <c r="J32" i="17" s="1"/>
  <c r="J31" i="17" s="1"/>
  <c r="J30" i="17" s="1"/>
  <c r="N26" i="10"/>
  <c r="N25" i="10" s="1"/>
  <c r="P26" i="10"/>
  <c r="P25" i="10" s="1"/>
  <c r="N22" i="10"/>
  <c r="Y28" i="17"/>
  <c r="M22" i="10"/>
  <c r="I21" i="10"/>
  <c r="K21" i="10"/>
  <c r="M21" i="10"/>
  <c r="J21" i="10"/>
  <c r="J27" i="17" s="1"/>
  <c r="L21" i="10"/>
  <c r="O27" i="17" s="1"/>
  <c r="N21" i="10"/>
  <c r="T27" i="17" s="1"/>
  <c r="F86" i="10"/>
  <c r="F84" i="10"/>
  <c r="F77" i="10"/>
  <c r="F68" i="10"/>
  <c r="F63" i="10"/>
  <c r="F59" i="10"/>
  <c r="Q59" i="10" s="1"/>
  <c r="F55" i="10"/>
  <c r="Q55" i="10" s="1"/>
  <c r="F51" i="10"/>
  <c r="F26" i="10"/>
  <c r="F22" i="10"/>
  <c r="F21" i="10"/>
  <c r="F20" i="10"/>
  <c r="E86" i="10"/>
  <c r="E84" i="10"/>
  <c r="E77" i="10"/>
  <c r="E76" i="10" s="1"/>
  <c r="E67" i="10"/>
  <c r="E63" i="10"/>
  <c r="E59" i="10"/>
  <c r="E55" i="10"/>
  <c r="E51" i="10"/>
  <c r="E26" i="10"/>
  <c r="E25" i="10" s="1"/>
  <c r="E22" i="10"/>
  <c r="E21" i="10"/>
  <c r="E20" i="10"/>
  <c r="D77" i="10"/>
  <c r="D76" i="10" s="1"/>
  <c r="D67" i="10"/>
  <c r="D84" i="10"/>
  <c r="D86" i="10"/>
  <c r="D63" i="10"/>
  <c r="D59" i="10"/>
  <c r="D55" i="10"/>
  <c r="D51" i="10"/>
  <c r="D26" i="10"/>
  <c r="D25" i="10" s="1"/>
  <c r="D22" i="10"/>
  <c r="D21" i="10"/>
  <c r="D20" i="10"/>
  <c r="H104" i="10"/>
  <c r="BA109" i="18" s="1"/>
  <c r="H98" i="10"/>
  <c r="G98" i="10"/>
  <c r="H97" i="10"/>
  <c r="G97" i="10"/>
  <c r="D104" i="17" s="1"/>
  <c r="H96" i="10"/>
  <c r="G96" i="10"/>
  <c r="D103" i="17" s="1"/>
  <c r="H95" i="10"/>
  <c r="G95" i="10"/>
  <c r="D102" i="17" s="1"/>
  <c r="H94" i="10"/>
  <c r="G94" i="10"/>
  <c r="H93" i="10"/>
  <c r="G93" i="10"/>
  <c r="D100" i="17" s="1"/>
  <c r="H92" i="10"/>
  <c r="G92" i="10"/>
  <c r="K22" i="10"/>
  <c r="I22" i="10"/>
  <c r="Q24" i="11" s="1"/>
  <c r="N24" i="11" s="1"/>
  <c r="L22" i="10"/>
  <c r="O28" i="17" s="1"/>
  <c r="J22" i="10"/>
  <c r="J28" i="17" s="1"/>
  <c r="AH24" i="17"/>
  <c r="AI24" i="17"/>
  <c r="AG25" i="17"/>
  <c r="AH25" i="17"/>
  <c r="AI25" i="17"/>
  <c r="AG26" i="17"/>
  <c r="AH26" i="17"/>
  <c r="AI26" i="17"/>
  <c r="AG27" i="17"/>
  <c r="AH27" i="17"/>
  <c r="AI27" i="17"/>
  <c r="AG28" i="17"/>
  <c r="AH28" i="17"/>
  <c r="AI28" i="17"/>
  <c r="AG29" i="17"/>
  <c r="AH29" i="17"/>
  <c r="AI29" i="17"/>
  <c r="AG31" i="17"/>
  <c r="AG30" i="17" s="1"/>
  <c r="AH31" i="17"/>
  <c r="AH30" i="17" s="1"/>
  <c r="AI31" i="17"/>
  <c r="AI30" i="17" s="1"/>
  <c r="AG32" i="17"/>
  <c r="AH32" i="17"/>
  <c r="AI32" i="17"/>
  <c r="AG33" i="17"/>
  <c r="AH33" i="17"/>
  <c r="AI33" i="17"/>
  <c r="AG42" i="17"/>
  <c r="AH42" i="17"/>
  <c r="AI42" i="17"/>
  <c r="AG75" i="17"/>
  <c r="AH75" i="17"/>
  <c r="AI75" i="17"/>
  <c r="AG77" i="17"/>
  <c r="AG76" i="17" s="1"/>
  <c r="AH77" i="17"/>
  <c r="AH76" i="17" s="1"/>
  <c r="AI77" i="17"/>
  <c r="AI76" i="17" s="1"/>
  <c r="AG78" i="17"/>
  <c r="AH78" i="17"/>
  <c r="AI78" i="17"/>
  <c r="AG79" i="17"/>
  <c r="AH79" i="17"/>
  <c r="AI79" i="17"/>
  <c r="AG80" i="17"/>
  <c r="AH80" i="17"/>
  <c r="AI80" i="17"/>
  <c r="AG81" i="17"/>
  <c r="AH81" i="17"/>
  <c r="AI81" i="17"/>
  <c r="AG82" i="17"/>
  <c r="AH82" i="17"/>
  <c r="AI82" i="17"/>
  <c r="AG83" i="17"/>
  <c r="AH83" i="17"/>
  <c r="AI83" i="17"/>
  <c r="AG84" i="17"/>
  <c r="AH84" i="17"/>
  <c r="AI84" i="17"/>
  <c r="AG85" i="17"/>
  <c r="AH85" i="17"/>
  <c r="AI85" i="17"/>
  <c r="AG86" i="17"/>
  <c r="AH86" i="17"/>
  <c r="AI86" i="17"/>
  <c r="AG88" i="17"/>
  <c r="AH88" i="17"/>
  <c r="AI88" i="17"/>
  <c r="AG89" i="17"/>
  <c r="AH89" i="17"/>
  <c r="AI89" i="17"/>
  <c r="AG90" i="17"/>
  <c r="AH90" i="17"/>
  <c r="AI90" i="17"/>
  <c r="AG91" i="17"/>
  <c r="AH91" i="17"/>
  <c r="AI91" i="17"/>
  <c r="AG92" i="17"/>
  <c r="AH92" i="17"/>
  <c r="AI92" i="17"/>
  <c r="AG93" i="17"/>
  <c r="AH93" i="17"/>
  <c r="AI93" i="17"/>
  <c r="AG94" i="17"/>
  <c r="AH94" i="17"/>
  <c r="AI94" i="17"/>
  <c r="AG95" i="17"/>
  <c r="AH95" i="17"/>
  <c r="AI95" i="17"/>
  <c r="AG96" i="17"/>
  <c r="AH96" i="17"/>
  <c r="AI96" i="17"/>
  <c r="AG97" i="17"/>
  <c r="AH97" i="17"/>
  <c r="AI97" i="17"/>
  <c r="AG98" i="17"/>
  <c r="AH98" i="17"/>
  <c r="AI98" i="17"/>
  <c r="AG99" i="17"/>
  <c r="AH99" i="17"/>
  <c r="AI99" i="17"/>
  <c r="AG100" i="17"/>
  <c r="AH100" i="17"/>
  <c r="AI100" i="17"/>
  <c r="AG101" i="17"/>
  <c r="AH101" i="17"/>
  <c r="AI101" i="17"/>
  <c r="AG102" i="17"/>
  <c r="AH102" i="17"/>
  <c r="AI102" i="17"/>
  <c r="AG103" i="17"/>
  <c r="AH103" i="17"/>
  <c r="AI103" i="17"/>
  <c r="AG104" i="17"/>
  <c r="AH104" i="17"/>
  <c r="AI104" i="17"/>
  <c r="AG105" i="17"/>
  <c r="AH105" i="17"/>
  <c r="AI105" i="17"/>
  <c r="AG106" i="17"/>
  <c r="AH106" i="17"/>
  <c r="AI106" i="17"/>
  <c r="AG107" i="17"/>
  <c r="AH107" i="17"/>
  <c r="AI107" i="17"/>
  <c r="AG108" i="17"/>
  <c r="AH108" i="17"/>
  <c r="AI108" i="17"/>
  <c r="AG109" i="17"/>
  <c r="AH109" i="17"/>
  <c r="AI109" i="17"/>
  <c r="AG111" i="17"/>
  <c r="AH111" i="17"/>
  <c r="AI111" i="17"/>
  <c r="AG113" i="17"/>
  <c r="AH113" i="17"/>
  <c r="AI113" i="17"/>
  <c r="AG115" i="17"/>
  <c r="AH115" i="17"/>
  <c r="AI115" i="17"/>
  <c r="AG116" i="17"/>
  <c r="AH116" i="17"/>
  <c r="AI116" i="17"/>
  <c r="AG117" i="17"/>
  <c r="AH117" i="17"/>
  <c r="AI117" i="17"/>
  <c r="AG23" i="17"/>
  <c r="AH23" i="17"/>
  <c r="AI23" i="17"/>
  <c r="E85" i="13"/>
  <c r="F85" i="13"/>
  <c r="G85" i="13"/>
  <c r="H85" i="13"/>
  <c r="I85" i="13"/>
  <c r="J85" i="13"/>
  <c r="K85" i="13"/>
  <c r="E86" i="13"/>
  <c r="F86" i="13"/>
  <c r="G86" i="13"/>
  <c r="H86" i="13"/>
  <c r="I86" i="13"/>
  <c r="J86" i="13"/>
  <c r="K86" i="13"/>
  <c r="E87" i="13"/>
  <c r="F87" i="13"/>
  <c r="G87" i="13"/>
  <c r="H87" i="13"/>
  <c r="I87" i="13"/>
  <c r="J87" i="13"/>
  <c r="K87" i="13"/>
  <c r="E88" i="13"/>
  <c r="F88" i="13"/>
  <c r="G88" i="13"/>
  <c r="H88" i="13"/>
  <c r="I88" i="13"/>
  <c r="J88" i="13"/>
  <c r="K88" i="13"/>
  <c r="E89" i="13"/>
  <c r="F89" i="13"/>
  <c r="G89" i="13"/>
  <c r="H89" i="13"/>
  <c r="I89" i="13"/>
  <c r="J89" i="13"/>
  <c r="K89" i="13"/>
  <c r="E90" i="13"/>
  <c r="F90" i="13"/>
  <c r="G90" i="13"/>
  <c r="H90" i="13"/>
  <c r="I90" i="13"/>
  <c r="J90" i="13"/>
  <c r="K90" i="13"/>
  <c r="E91" i="13"/>
  <c r="F91" i="13"/>
  <c r="G91" i="13"/>
  <c r="H91" i="13"/>
  <c r="I91" i="13"/>
  <c r="J91" i="13"/>
  <c r="K91" i="13"/>
  <c r="E92" i="13"/>
  <c r="F92" i="13"/>
  <c r="G92" i="13"/>
  <c r="H92" i="13"/>
  <c r="I92" i="13"/>
  <c r="J92" i="13"/>
  <c r="K92" i="13"/>
  <c r="E93" i="13"/>
  <c r="F93" i="13"/>
  <c r="G93" i="13"/>
  <c r="H93" i="13"/>
  <c r="I93" i="13"/>
  <c r="J93" i="13"/>
  <c r="K93" i="13"/>
  <c r="E94" i="13"/>
  <c r="F94" i="13"/>
  <c r="G94" i="13"/>
  <c r="H94" i="13"/>
  <c r="I94" i="13"/>
  <c r="J94" i="13"/>
  <c r="K94" i="13"/>
  <c r="E95" i="13"/>
  <c r="F95" i="13"/>
  <c r="G95" i="13"/>
  <c r="H95" i="13"/>
  <c r="I95" i="13"/>
  <c r="J95" i="13"/>
  <c r="K95" i="13"/>
  <c r="E96" i="13"/>
  <c r="F96" i="13"/>
  <c r="G96" i="13"/>
  <c r="H96" i="13"/>
  <c r="I96" i="13"/>
  <c r="J96" i="13"/>
  <c r="K96" i="13"/>
  <c r="E97" i="13"/>
  <c r="F97" i="13"/>
  <c r="G97" i="13"/>
  <c r="H97" i="13"/>
  <c r="I97" i="13"/>
  <c r="J97" i="13"/>
  <c r="K97" i="13"/>
  <c r="E98" i="13"/>
  <c r="F98" i="13"/>
  <c r="G98" i="13"/>
  <c r="H98" i="13"/>
  <c r="I98" i="13"/>
  <c r="J98" i="13"/>
  <c r="K98" i="13"/>
  <c r="E99" i="13"/>
  <c r="F99" i="13"/>
  <c r="G99" i="13"/>
  <c r="H99" i="13"/>
  <c r="I99" i="13"/>
  <c r="J99" i="13"/>
  <c r="K99" i="13"/>
  <c r="E100" i="13"/>
  <c r="F100" i="13"/>
  <c r="G100" i="13"/>
  <c r="H100" i="13"/>
  <c r="I100" i="13"/>
  <c r="J100" i="13"/>
  <c r="K100" i="13"/>
  <c r="E101" i="13"/>
  <c r="F101" i="13"/>
  <c r="G101" i="13"/>
  <c r="H101" i="13"/>
  <c r="I101" i="13"/>
  <c r="J101" i="13"/>
  <c r="K101" i="13"/>
  <c r="E102" i="13"/>
  <c r="F102" i="13"/>
  <c r="G102" i="13"/>
  <c r="H102" i="13"/>
  <c r="I102" i="13"/>
  <c r="J102" i="13"/>
  <c r="K102" i="13"/>
  <c r="E103" i="13"/>
  <c r="F103" i="13"/>
  <c r="G103" i="13"/>
  <c r="H103" i="13"/>
  <c r="I103" i="13"/>
  <c r="J103" i="13"/>
  <c r="K103" i="13"/>
  <c r="E104" i="13"/>
  <c r="F104" i="13"/>
  <c r="G104" i="13"/>
  <c r="H104" i="13"/>
  <c r="I104" i="13"/>
  <c r="J104" i="13"/>
  <c r="K104" i="13"/>
  <c r="E105" i="13"/>
  <c r="G105" i="13"/>
  <c r="H105" i="13"/>
  <c r="I105" i="13"/>
  <c r="J105" i="13"/>
  <c r="K105" i="13"/>
  <c r="E106" i="13"/>
  <c r="F106" i="13"/>
  <c r="G106" i="13"/>
  <c r="H106" i="13"/>
  <c r="I106" i="13"/>
  <c r="J106" i="13"/>
  <c r="K106" i="13"/>
  <c r="E107" i="13"/>
  <c r="F107" i="13"/>
  <c r="D107" i="13" s="1"/>
  <c r="G107" i="13"/>
  <c r="H107" i="13"/>
  <c r="I107" i="13"/>
  <c r="J107" i="13"/>
  <c r="K107" i="13"/>
  <c r="E109" i="13"/>
  <c r="F109" i="13"/>
  <c r="D109" i="13" s="1"/>
  <c r="G109" i="13"/>
  <c r="H109" i="13"/>
  <c r="I109" i="13"/>
  <c r="J109" i="13"/>
  <c r="K109" i="13"/>
  <c r="E111" i="13"/>
  <c r="F111" i="13"/>
  <c r="G111" i="13"/>
  <c r="H111" i="13"/>
  <c r="I111" i="13"/>
  <c r="J111" i="13"/>
  <c r="K111" i="13"/>
  <c r="E112" i="13"/>
  <c r="F112" i="13"/>
  <c r="G112" i="13"/>
  <c r="H112" i="13"/>
  <c r="I112" i="13"/>
  <c r="J112" i="13"/>
  <c r="K112" i="13"/>
  <c r="E113" i="13"/>
  <c r="F113" i="13"/>
  <c r="D113" i="13" s="1"/>
  <c r="G113" i="13"/>
  <c r="H113" i="13"/>
  <c r="I113" i="13"/>
  <c r="J113" i="13"/>
  <c r="K113" i="13"/>
  <c r="E81" i="13"/>
  <c r="F81" i="13"/>
  <c r="G81" i="13"/>
  <c r="H81" i="13"/>
  <c r="I81" i="13"/>
  <c r="J81" i="13"/>
  <c r="K81" i="13"/>
  <c r="E82" i="13"/>
  <c r="G82" i="13"/>
  <c r="H82" i="13"/>
  <c r="I82" i="13"/>
  <c r="J82" i="13"/>
  <c r="K82" i="13"/>
  <c r="E84" i="13"/>
  <c r="F84" i="13"/>
  <c r="G84" i="13"/>
  <c r="H84" i="13"/>
  <c r="I84" i="13"/>
  <c r="J84" i="13"/>
  <c r="K84" i="13"/>
  <c r="E79" i="13"/>
  <c r="E80" i="13"/>
  <c r="G80" i="13"/>
  <c r="H80" i="13"/>
  <c r="I80" i="13"/>
  <c r="J80" i="13"/>
  <c r="K80" i="13"/>
  <c r="E76" i="13"/>
  <c r="F76" i="13"/>
  <c r="G76" i="13"/>
  <c r="H76" i="13"/>
  <c r="I76" i="13"/>
  <c r="J76" i="13"/>
  <c r="K76" i="13"/>
  <c r="E77" i="13"/>
  <c r="F77" i="13"/>
  <c r="G77" i="13"/>
  <c r="H77" i="13"/>
  <c r="I77" i="13"/>
  <c r="J77" i="13"/>
  <c r="K77" i="13"/>
  <c r="E78" i="13"/>
  <c r="F78" i="13"/>
  <c r="G78" i="13"/>
  <c r="H78" i="13"/>
  <c r="I78" i="13"/>
  <c r="J78" i="13"/>
  <c r="K78" i="13"/>
  <c r="E27" i="13"/>
  <c r="F27" i="13"/>
  <c r="G27" i="13"/>
  <c r="H27" i="13"/>
  <c r="I27" i="13"/>
  <c r="J27" i="13"/>
  <c r="K27" i="13"/>
  <c r="E28" i="13"/>
  <c r="F28" i="13"/>
  <c r="G28" i="13"/>
  <c r="H28" i="13"/>
  <c r="I28" i="13"/>
  <c r="J28" i="13"/>
  <c r="K28" i="13"/>
  <c r="E29" i="13"/>
  <c r="F29" i="13"/>
  <c r="D29" i="13" s="1"/>
  <c r="D28" i="13" s="1"/>
  <c r="G29" i="13"/>
  <c r="H29" i="13"/>
  <c r="I29" i="13"/>
  <c r="G33" i="14" s="1"/>
  <c r="G32" i="14" s="1"/>
  <c r="G31" i="14" s="1"/>
  <c r="G30" i="14" s="1"/>
  <c r="G24" i="14" s="1"/>
  <c r="G23" i="14" s="1"/>
  <c r="J29" i="13"/>
  <c r="K29" i="13"/>
  <c r="E38" i="13"/>
  <c r="F38" i="13"/>
  <c r="G38" i="13"/>
  <c r="H38" i="13"/>
  <c r="I38" i="13"/>
  <c r="J38" i="13"/>
  <c r="K38" i="13"/>
  <c r="E54" i="13"/>
  <c r="F54" i="13"/>
  <c r="G54" i="13"/>
  <c r="H54" i="13"/>
  <c r="I54" i="13"/>
  <c r="J54" i="13"/>
  <c r="K54" i="13"/>
  <c r="E55" i="13"/>
  <c r="F55" i="13"/>
  <c r="G55" i="13"/>
  <c r="H55" i="13"/>
  <c r="I55" i="13"/>
  <c r="J55" i="13"/>
  <c r="K55" i="13"/>
  <c r="E56" i="13"/>
  <c r="F56" i="13"/>
  <c r="G56" i="13"/>
  <c r="H56" i="13"/>
  <c r="I56" i="13"/>
  <c r="J56" i="13"/>
  <c r="K56" i="13"/>
  <c r="E57" i="13"/>
  <c r="F57" i="13"/>
  <c r="G57" i="13"/>
  <c r="H57" i="13"/>
  <c r="I57" i="13"/>
  <c r="J57" i="13"/>
  <c r="K57" i="13"/>
  <c r="E58" i="13"/>
  <c r="F58" i="13"/>
  <c r="G58" i="13"/>
  <c r="H58" i="13"/>
  <c r="I58" i="13"/>
  <c r="J58" i="13"/>
  <c r="K58" i="13"/>
  <c r="E59" i="13"/>
  <c r="F59" i="13"/>
  <c r="G59" i="13"/>
  <c r="H59" i="13"/>
  <c r="I59" i="13"/>
  <c r="J59" i="13"/>
  <c r="K59" i="13"/>
  <c r="E60" i="13"/>
  <c r="F60" i="13"/>
  <c r="G60" i="13"/>
  <c r="H60" i="13"/>
  <c r="I60" i="13"/>
  <c r="J60" i="13"/>
  <c r="K60" i="13"/>
  <c r="E61" i="13"/>
  <c r="F61" i="13"/>
  <c r="G61" i="13"/>
  <c r="H61" i="13"/>
  <c r="I61" i="13"/>
  <c r="J61" i="13"/>
  <c r="K61" i="13"/>
  <c r="E62" i="13"/>
  <c r="F62" i="13"/>
  <c r="G62" i="13"/>
  <c r="H62" i="13"/>
  <c r="I62" i="13"/>
  <c r="J62" i="13"/>
  <c r="K62" i="13"/>
  <c r="E63" i="13"/>
  <c r="F63" i="13"/>
  <c r="G63" i="13"/>
  <c r="H63" i="13"/>
  <c r="I63" i="13"/>
  <c r="J63" i="13"/>
  <c r="K63" i="13"/>
  <c r="E64" i="13"/>
  <c r="F64" i="13"/>
  <c r="G64" i="13"/>
  <c r="H64" i="13"/>
  <c r="I64" i="13"/>
  <c r="J64" i="13"/>
  <c r="K64" i="13"/>
  <c r="E65" i="13"/>
  <c r="F65" i="13"/>
  <c r="G65" i="13"/>
  <c r="H65" i="13"/>
  <c r="I65" i="13"/>
  <c r="J65" i="13"/>
  <c r="K65" i="13"/>
  <c r="E66" i="13"/>
  <c r="F66" i="13"/>
  <c r="G66" i="13"/>
  <c r="H66" i="13"/>
  <c r="I66" i="13"/>
  <c r="J66" i="13"/>
  <c r="K66" i="13"/>
  <c r="E67" i="13"/>
  <c r="F67" i="13"/>
  <c r="G67" i="13"/>
  <c r="H67" i="13"/>
  <c r="I67" i="13"/>
  <c r="J67" i="13"/>
  <c r="K67" i="13"/>
  <c r="E68" i="13"/>
  <c r="F68" i="13"/>
  <c r="G68" i="13"/>
  <c r="H68" i="13"/>
  <c r="I68" i="13"/>
  <c r="J68" i="13"/>
  <c r="K68" i="13"/>
  <c r="E69" i="13"/>
  <c r="F69" i="13"/>
  <c r="G69" i="13"/>
  <c r="H69" i="13"/>
  <c r="I69" i="13"/>
  <c r="J69" i="13"/>
  <c r="K69" i="13"/>
  <c r="E70" i="13"/>
  <c r="G70" i="13"/>
  <c r="H70" i="13"/>
  <c r="I70" i="13"/>
  <c r="J70" i="13"/>
  <c r="K70" i="13"/>
  <c r="E71" i="13"/>
  <c r="F71" i="13"/>
  <c r="G71" i="13"/>
  <c r="H71" i="13"/>
  <c r="I71" i="13"/>
  <c r="J71" i="13"/>
  <c r="K71" i="13"/>
  <c r="E72" i="13"/>
  <c r="G72" i="13"/>
  <c r="H72" i="13"/>
  <c r="I72" i="13"/>
  <c r="J72" i="13"/>
  <c r="K72" i="13"/>
  <c r="E73" i="13"/>
  <c r="G73" i="13"/>
  <c r="H73" i="13"/>
  <c r="I73" i="13"/>
  <c r="J73" i="13"/>
  <c r="K73" i="13"/>
  <c r="E74" i="13"/>
  <c r="F74" i="13"/>
  <c r="G74" i="13"/>
  <c r="H74" i="13"/>
  <c r="I74" i="13"/>
  <c r="J74" i="13"/>
  <c r="K74" i="13"/>
  <c r="E75" i="13"/>
  <c r="F75" i="13"/>
  <c r="D75" i="13" s="1"/>
  <c r="D71" i="13" s="1"/>
  <c r="G75" i="13"/>
  <c r="H75" i="13"/>
  <c r="I75" i="13"/>
  <c r="J75" i="13"/>
  <c r="K75" i="13"/>
  <c r="E20" i="13"/>
  <c r="F20" i="13"/>
  <c r="G20" i="13"/>
  <c r="H20" i="13"/>
  <c r="J20" i="13"/>
  <c r="K20" i="13"/>
  <c r="E21" i="13"/>
  <c r="G21" i="13"/>
  <c r="H21" i="13"/>
  <c r="I21" i="13"/>
  <c r="J21" i="13"/>
  <c r="K21" i="13"/>
  <c r="E22" i="13"/>
  <c r="F22" i="13"/>
  <c r="G22" i="13"/>
  <c r="H22" i="13"/>
  <c r="I22" i="13"/>
  <c r="J22" i="13"/>
  <c r="K22" i="13"/>
  <c r="E23" i="13"/>
  <c r="F23" i="13"/>
  <c r="G23" i="13"/>
  <c r="H23" i="13"/>
  <c r="I23" i="13"/>
  <c r="J23" i="13"/>
  <c r="K23" i="13"/>
  <c r="E24" i="13"/>
  <c r="F24" i="13"/>
  <c r="G24" i="13"/>
  <c r="H24" i="13"/>
  <c r="I24" i="13"/>
  <c r="J24" i="13"/>
  <c r="K24" i="13"/>
  <c r="E25" i="13"/>
  <c r="G25" i="13"/>
  <c r="H25" i="13"/>
  <c r="I25" i="13"/>
  <c r="J25" i="13"/>
  <c r="K25" i="13"/>
  <c r="E26" i="13"/>
  <c r="F26" i="13"/>
  <c r="G26" i="13"/>
  <c r="H26" i="13"/>
  <c r="I26" i="13"/>
  <c r="J26" i="13"/>
  <c r="K26" i="13"/>
  <c r="J19" i="13"/>
  <c r="K19" i="13"/>
  <c r="I19" i="13"/>
  <c r="H19" i="13"/>
  <c r="G19" i="13"/>
  <c r="D42" i="17"/>
  <c r="AD33" i="17"/>
  <c r="AE26" i="17"/>
  <c r="AR27" i="13"/>
  <c r="AQ27" i="13"/>
  <c r="AQ26" i="13"/>
  <c r="AP26" i="13"/>
  <c r="H78" i="12"/>
  <c r="V53" i="11"/>
  <c r="I102" i="10"/>
  <c r="Q103" i="11" s="1"/>
  <c r="BW92" i="15" l="1"/>
  <c r="BW25" i="13"/>
  <c r="BZ86" i="15"/>
  <c r="CC81" i="15"/>
  <c r="BX75" i="15"/>
  <c r="BW115" i="15"/>
  <c r="BW109" i="13"/>
  <c r="BX107" i="15"/>
  <c r="CA106" i="15"/>
  <c r="BW106" i="15"/>
  <c r="BZ105" i="15"/>
  <c r="CC104" i="15"/>
  <c r="BY104" i="15"/>
  <c r="CB103" i="15"/>
  <c r="BX103" i="15"/>
  <c r="CA102" i="15"/>
  <c r="BW102" i="15"/>
  <c r="BZ101" i="15"/>
  <c r="CC100" i="15"/>
  <c r="BY100" i="15"/>
  <c r="CB99" i="15"/>
  <c r="BX99" i="15"/>
  <c r="CA98" i="15"/>
  <c r="BW98" i="15"/>
  <c r="BZ97" i="15"/>
  <c r="CC96" i="15"/>
  <c r="BY96" i="15"/>
  <c r="BW23" i="13"/>
  <c r="CC23" i="15"/>
  <c r="BX102" i="15"/>
  <c r="CB116" i="15"/>
  <c r="AJ23" i="17"/>
  <c r="BW66" i="15"/>
  <c r="CA91" i="15"/>
  <c r="BW107" i="15"/>
  <c r="BY81" i="13"/>
  <c r="BW102" i="13"/>
  <c r="BY101" i="13"/>
  <c r="BW98" i="13"/>
  <c r="BY97" i="13"/>
  <c r="BW94" i="13"/>
  <c r="BY93" i="13"/>
  <c r="BW90" i="13"/>
  <c r="BY89" i="13"/>
  <c r="BW86" i="13"/>
  <c r="BY85" i="13"/>
  <c r="BA107" i="18"/>
  <c r="BA31" i="18" s="1"/>
  <c r="BA25" i="18" s="1"/>
  <c r="AP77" i="17"/>
  <c r="AO76" i="17"/>
  <c r="AY24" i="17"/>
  <c r="AY23" i="17" s="1"/>
  <c r="AY30" i="17"/>
  <c r="BX32" i="15"/>
  <c r="BW86" i="15"/>
  <c r="BX96" i="15"/>
  <c r="CB96" i="15"/>
  <c r="CA97" i="15"/>
  <c r="BW109" i="15"/>
  <c r="CC58" i="15"/>
  <c r="BX69" i="15"/>
  <c r="CA70" i="15"/>
  <c r="BZ100" i="15"/>
  <c r="S70" i="12"/>
  <c r="BQ73" i="13"/>
  <c r="AC52" i="11"/>
  <c r="BW30" i="15"/>
  <c r="BX95" i="15"/>
  <c r="Q20" i="10"/>
  <c r="T110" i="17"/>
  <c r="N23" i="10"/>
  <c r="T29" i="17" s="1"/>
  <c r="D111" i="17"/>
  <c r="AZ109" i="18"/>
  <c r="AZ107" i="18" s="1"/>
  <c r="AZ31" i="18" s="1"/>
  <c r="AD77" i="17"/>
  <c r="AH73" i="13"/>
  <c r="BY116" i="15"/>
  <c r="AE60" i="17"/>
  <c r="O110" i="17"/>
  <c r="L23" i="10"/>
  <c r="O29" i="17" s="1"/>
  <c r="E43" i="18"/>
  <c r="E33" i="18" s="1"/>
  <c r="E32" i="18" s="1"/>
  <c r="E26" i="18" s="1"/>
  <c r="E25" i="18" s="1"/>
  <c r="M43" i="18"/>
  <c r="M33" i="18" s="1"/>
  <c r="M32" i="18" s="1"/>
  <c r="M26" i="18" s="1"/>
  <c r="M25" i="18" s="1"/>
  <c r="BY67" i="15"/>
  <c r="D27" i="13"/>
  <c r="D26" i="13" s="1"/>
  <c r="D20" i="13" s="1"/>
  <c r="BW112" i="13"/>
  <c r="BW105" i="13"/>
  <c r="BW101" i="13"/>
  <c r="BW97" i="13"/>
  <c r="BY96" i="13"/>
  <c r="BW93" i="13"/>
  <c r="AT70" i="17"/>
  <c r="AE70" i="17" s="1"/>
  <c r="BY100" i="13"/>
  <c r="CB27" i="15"/>
  <c r="CA104" i="15"/>
  <c r="D66" i="11"/>
  <c r="BW24" i="13"/>
  <c r="BY23" i="13"/>
  <c r="BW20" i="13"/>
  <c r="BW67" i="13"/>
  <c r="BY66" i="13"/>
  <c r="BZ66" i="13" s="1"/>
  <c r="BW59" i="13"/>
  <c r="BW57" i="13"/>
  <c r="F80" i="13"/>
  <c r="BY80" i="13" s="1"/>
  <c r="J84" i="17"/>
  <c r="E84" i="17" s="1"/>
  <c r="H77" i="10"/>
  <c r="BW100" i="13"/>
  <c r="E42" i="17"/>
  <c r="CA42" i="15"/>
  <c r="CB62" i="15"/>
  <c r="CC71" i="15"/>
  <c r="CA90" i="15"/>
  <c r="CC30" i="15"/>
  <c r="BZ33" i="15"/>
  <c r="BW42" i="15"/>
  <c r="BW65" i="15"/>
  <c r="CA69" i="15"/>
  <c r="BZ76" i="15"/>
  <c r="BY88" i="15"/>
  <c r="CC92" i="15"/>
  <c r="CB26" i="15"/>
  <c r="BZ42" i="15"/>
  <c r="CA60" i="15"/>
  <c r="BY66" i="15"/>
  <c r="CA66" i="15"/>
  <c r="BX71" i="15"/>
  <c r="CC74" i="15"/>
  <c r="CB75" i="15"/>
  <c r="CB79" i="15"/>
  <c r="BY84" i="15"/>
  <c r="BZ88" i="15"/>
  <c r="CC89" i="15"/>
  <c r="BZ94" i="15"/>
  <c r="BY97" i="15"/>
  <c r="BY99" i="15"/>
  <c r="CC103" i="15"/>
  <c r="CA107" i="15"/>
  <c r="BY57" i="13"/>
  <c r="BZ57" i="13" s="1"/>
  <c r="BW78" i="13"/>
  <c r="T85" i="12"/>
  <c r="T92" i="12"/>
  <c r="BY61" i="13"/>
  <c r="BZ61" i="13" s="1"/>
  <c r="BW106" i="13"/>
  <c r="BW38" i="13"/>
  <c r="BW26" i="13"/>
  <c r="AE113" i="17"/>
  <c r="AE105" i="17"/>
  <c r="E115" i="17"/>
  <c r="T78" i="12"/>
  <c r="U78" i="12" s="1"/>
  <c r="AE65" i="17"/>
  <c r="AE67" i="17"/>
  <c r="AE69" i="17"/>
  <c r="BX74" i="15"/>
  <c r="BZ74" i="15"/>
  <c r="CB78" i="15"/>
  <c r="BW85" i="15"/>
  <c r="J59" i="17"/>
  <c r="E59" i="17" s="1"/>
  <c r="H51" i="10"/>
  <c r="Q51" i="10" s="1"/>
  <c r="J62" i="17"/>
  <c r="E62" i="17" s="1"/>
  <c r="H54" i="10"/>
  <c r="J71" i="17"/>
  <c r="H63" i="10"/>
  <c r="Q63" i="10" s="1"/>
  <c r="BY31" i="15"/>
  <c r="K102" i="10"/>
  <c r="M102" i="10"/>
  <c r="F82" i="13"/>
  <c r="D82" i="13" s="1"/>
  <c r="D80" i="13" s="1"/>
  <c r="D79" i="13" s="1"/>
  <c r="D70" i="13" s="1"/>
  <c r="D21" i="13" s="1"/>
  <c r="AD86" i="17"/>
  <c r="CB82" i="15"/>
  <c r="BY38" i="13"/>
  <c r="BZ38" i="13" s="1"/>
  <c r="K22" i="12"/>
  <c r="K102" i="12"/>
  <c r="AO110" i="17"/>
  <c r="M22" i="12"/>
  <c r="M102" i="12"/>
  <c r="AT27" i="17"/>
  <c r="AE27" i="17" s="1"/>
  <c r="O22" i="12"/>
  <c r="O102" i="12"/>
  <c r="Q104" i="11"/>
  <c r="N104" i="11" s="1"/>
  <c r="I23" i="10"/>
  <c r="Q25" i="11" s="1"/>
  <c r="L102" i="12"/>
  <c r="L22" i="12"/>
  <c r="N102" i="12"/>
  <c r="N22" i="12"/>
  <c r="Q22" i="12"/>
  <c r="Q102" i="12"/>
  <c r="AE66" i="17"/>
  <c r="AE80" i="17"/>
  <c r="AE100" i="17"/>
  <c r="J102" i="12"/>
  <c r="J22" i="12"/>
  <c r="AE99" i="17"/>
  <c r="BY24" i="15"/>
  <c r="BW29" i="13"/>
  <c r="BY65" i="13"/>
  <c r="BZ65" i="13" s="1"/>
  <c r="BY69" i="13"/>
  <c r="BZ69" i="13" s="1"/>
  <c r="BY87" i="13"/>
  <c r="BW23" i="15"/>
  <c r="BW62" i="15"/>
  <c r="CB63" i="15"/>
  <c r="BY68" i="15"/>
  <c r="CC68" i="15"/>
  <c r="CC72" i="15"/>
  <c r="BZ73" i="15"/>
  <c r="BZ77" i="15"/>
  <c r="BW78" i="15"/>
  <c r="BW82" i="15"/>
  <c r="CB83" i="15"/>
  <c r="CA86" i="15"/>
  <c r="BY89" i="15"/>
  <c r="BX92" i="15"/>
  <c r="CC93" i="15"/>
  <c r="CC101" i="15"/>
  <c r="CA103" i="15"/>
  <c r="BX113" i="15"/>
  <c r="H20" i="12"/>
  <c r="AD27" i="17" s="1"/>
  <c r="K89" i="12"/>
  <c r="AJ107" i="17" s="1"/>
  <c r="BW73" i="13"/>
  <c r="BY76" i="13"/>
  <c r="BZ76" i="13" s="1"/>
  <c r="BW81" i="13"/>
  <c r="BY86" i="13"/>
  <c r="BY26" i="15"/>
  <c r="BZ58" i="15"/>
  <c r="BW63" i="15"/>
  <c r="CA67" i="15"/>
  <c r="CA79" i="15"/>
  <c r="CC85" i="15"/>
  <c r="CB93" i="15"/>
  <c r="BZ99" i="15"/>
  <c r="BY102" i="15"/>
  <c r="CC106" i="15"/>
  <c r="BX109" i="15"/>
  <c r="BZ111" i="15"/>
  <c r="CA113" i="15"/>
  <c r="BX115" i="15"/>
  <c r="CB115" i="15"/>
  <c r="CC116" i="15"/>
  <c r="BZ117" i="15"/>
  <c r="AE59" i="17"/>
  <c r="AE71" i="17"/>
  <c r="T62" i="12"/>
  <c r="U62" i="12" s="1"/>
  <c r="BW69" i="13"/>
  <c r="BW91" i="13"/>
  <c r="CA23" i="15"/>
  <c r="AH27" i="11"/>
  <c r="I26" i="11"/>
  <c r="AI27" i="11"/>
  <c r="T60" i="12"/>
  <c r="U60" i="12" s="1"/>
  <c r="BY22" i="13"/>
  <c r="BW27" i="13"/>
  <c r="BY111" i="13"/>
  <c r="BZ111" i="13" s="1"/>
  <c r="D111" i="13"/>
  <c r="F105" i="13"/>
  <c r="BW92" i="13"/>
  <c r="AQ19" i="13"/>
  <c r="BW85" i="13"/>
  <c r="AE106" i="17"/>
  <c r="AE98" i="17"/>
  <c r="BW95" i="13"/>
  <c r="AO31" i="17"/>
  <c r="AO30" i="17" s="1"/>
  <c r="AE64" i="17"/>
  <c r="AE68" i="17"/>
  <c r="I76" i="10"/>
  <c r="Q77" i="11" s="1"/>
  <c r="N77" i="11" s="1"/>
  <c r="I83" i="10"/>
  <c r="Q84" i="11" s="1"/>
  <c r="BY68" i="13"/>
  <c r="BZ68" i="13" s="1"/>
  <c r="BY64" i="13"/>
  <c r="BZ64" i="13" s="1"/>
  <c r="BY60" i="13"/>
  <c r="BZ60" i="13" s="1"/>
  <c r="BY56" i="13"/>
  <c r="BZ56" i="13" s="1"/>
  <c r="BY77" i="13"/>
  <c r="BZ77" i="13" s="1"/>
  <c r="BW82" i="13"/>
  <c r="BY112" i="13"/>
  <c r="BZ112" i="13" s="1"/>
  <c r="D112" i="13"/>
  <c r="BW111" i="13"/>
  <c r="BY106" i="13"/>
  <c r="D106" i="13"/>
  <c r="BY102" i="13"/>
  <c r="BY98" i="13"/>
  <c r="BY94" i="13"/>
  <c r="BY90" i="13"/>
  <c r="J87" i="11"/>
  <c r="AJ87" i="11" s="1"/>
  <c r="H76" i="12"/>
  <c r="AD83" i="17" s="1"/>
  <c r="AN19" i="13"/>
  <c r="BW19" i="13" s="1"/>
  <c r="BW56" i="13"/>
  <c r="BW60" i="13"/>
  <c r="BW64" i="13"/>
  <c r="BW68" i="13"/>
  <c r="CA117" i="15"/>
  <c r="BW117" i="15"/>
  <c r="BZ116" i="15"/>
  <c r="CC115" i="15"/>
  <c r="BY115" i="15"/>
  <c r="CB113" i="15"/>
  <c r="CA111" i="15"/>
  <c r="AE58" i="17"/>
  <c r="AE62" i="17"/>
  <c r="AH108" i="11"/>
  <c r="AI108" i="11"/>
  <c r="P102" i="10"/>
  <c r="Y109" i="17" s="1"/>
  <c r="Y110" i="17"/>
  <c r="AI106" i="11"/>
  <c r="AH106" i="11"/>
  <c r="AP19" i="13"/>
  <c r="BY20" i="13"/>
  <c r="BZ20" i="13" s="1"/>
  <c r="BW28" i="13"/>
  <c r="BW72" i="13"/>
  <c r="BY71" i="13"/>
  <c r="BZ71" i="13" s="1"/>
  <c r="BY59" i="13"/>
  <c r="BZ59" i="13" s="1"/>
  <c r="BW80" i="13"/>
  <c r="BY25" i="13"/>
  <c r="BZ25" i="13" s="1"/>
  <c r="BW76" i="13"/>
  <c r="BY84" i="13"/>
  <c r="BW89" i="13"/>
  <c r="S92" i="10"/>
  <c r="R92" i="10"/>
  <c r="Q92" i="10"/>
  <c r="S94" i="10"/>
  <c r="R94" i="10"/>
  <c r="Q94" i="10"/>
  <c r="S96" i="10"/>
  <c r="R96" i="10"/>
  <c r="Q96" i="10"/>
  <c r="S98" i="10"/>
  <c r="R98" i="10"/>
  <c r="Q98" i="10"/>
  <c r="S52" i="10"/>
  <c r="R52" i="10"/>
  <c r="Q52" i="10"/>
  <c r="S55" i="10"/>
  <c r="R55" i="10"/>
  <c r="S57" i="10"/>
  <c r="R57" i="10"/>
  <c r="Q57" i="10"/>
  <c r="S59" i="10"/>
  <c r="R59" i="10"/>
  <c r="S61" i="10"/>
  <c r="R61" i="10"/>
  <c r="Q61" i="10"/>
  <c r="S75" i="10"/>
  <c r="R75" i="10"/>
  <c r="Q75" i="10"/>
  <c r="S85" i="10"/>
  <c r="R85" i="10"/>
  <c r="Q85" i="10"/>
  <c r="S99" i="10"/>
  <c r="R99" i="10"/>
  <c r="Q99" i="10"/>
  <c r="S101" i="10"/>
  <c r="R101" i="10"/>
  <c r="Q101" i="10"/>
  <c r="S109" i="10"/>
  <c r="R109" i="10"/>
  <c r="Q109" i="10"/>
  <c r="S20" i="10"/>
  <c r="R20" i="10"/>
  <c r="H103" i="10"/>
  <c r="S104" i="10"/>
  <c r="R104" i="10"/>
  <c r="Q104" i="10"/>
  <c r="F25" i="10"/>
  <c r="S82" i="10"/>
  <c r="R82" i="10"/>
  <c r="Q82" i="10"/>
  <c r="S91" i="10"/>
  <c r="R91" i="10"/>
  <c r="Q91" i="10"/>
  <c r="S110" i="10"/>
  <c r="R110" i="10"/>
  <c r="Q110" i="10"/>
  <c r="S78" i="10"/>
  <c r="R78" i="10"/>
  <c r="F102" i="10"/>
  <c r="S93" i="10"/>
  <c r="R93" i="10"/>
  <c r="Q93" i="10"/>
  <c r="S95" i="10"/>
  <c r="R95" i="10"/>
  <c r="Q95" i="10"/>
  <c r="S97" i="10"/>
  <c r="R97" i="10"/>
  <c r="Q97" i="10"/>
  <c r="F67" i="10"/>
  <c r="S50" i="10"/>
  <c r="R50" i="10"/>
  <c r="Q50" i="10"/>
  <c r="S53" i="10"/>
  <c r="R53" i="10"/>
  <c r="Q53" i="10"/>
  <c r="S56" i="10"/>
  <c r="R56" i="10"/>
  <c r="Q56" i="10"/>
  <c r="S58" i="10"/>
  <c r="R58" i="10"/>
  <c r="Q58" i="10"/>
  <c r="S60" i="10"/>
  <c r="R60" i="10"/>
  <c r="Q60" i="10"/>
  <c r="S62" i="10"/>
  <c r="R62" i="10"/>
  <c r="Q62" i="10"/>
  <c r="S65" i="10"/>
  <c r="R65" i="10"/>
  <c r="Q65" i="10"/>
  <c r="S79" i="10"/>
  <c r="R79" i="10"/>
  <c r="Q79" i="10"/>
  <c r="S87" i="10"/>
  <c r="R87" i="10"/>
  <c r="Q87" i="10"/>
  <c r="S100" i="10"/>
  <c r="R100" i="10"/>
  <c r="Q100" i="10"/>
  <c r="S106" i="10"/>
  <c r="R106" i="10"/>
  <c r="Q106" i="10"/>
  <c r="F76" i="10"/>
  <c r="S64" i="10"/>
  <c r="R64" i="10"/>
  <c r="Q64" i="10"/>
  <c r="S69" i="10"/>
  <c r="R69" i="10"/>
  <c r="Q69" i="10"/>
  <c r="S74" i="10"/>
  <c r="R74" i="10"/>
  <c r="Q74" i="10"/>
  <c r="S81" i="10"/>
  <c r="R81" i="10"/>
  <c r="Q81" i="10"/>
  <c r="S88" i="10"/>
  <c r="R88" i="10"/>
  <c r="Q88" i="10"/>
  <c r="S108" i="10"/>
  <c r="R108" i="10"/>
  <c r="Q108" i="10"/>
  <c r="BW24" i="15"/>
  <c r="CA24" i="15"/>
  <c r="CC26" i="15"/>
  <c r="CA28" i="15"/>
  <c r="BX29" i="15"/>
  <c r="BZ31" i="15"/>
  <c r="BX33" i="15"/>
  <c r="CB33" i="15"/>
  <c r="BW59" i="15"/>
  <c r="CB60" i="15"/>
  <c r="BY61" i="15"/>
  <c r="CA63" i="15"/>
  <c r="BY65" i="15"/>
  <c r="CC65" i="15"/>
  <c r="CC69" i="15"/>
  <c r="BZ70" i="15"/>
  <c r="BX72" i="15"/>
  <c r="BW75" i="15"/>
  <c r="CB76" i="15"/>
  <c r="BW79" i="15"/>
  <c r="BY81" i="15"/>
  <c r="CA83" i="15"/>
  <c r="BX84" i="15"/>
  <c r="BX89" i="15"/>
  <c r="CB89" i="15"/>
  <c r="BZ91" i="15"/>
  <c r="BY94" i="15"/>
  <c r="CA96" i="15"/>
  <c r="BX97" i="15"/>
  <c r="CC98" i="15"/>
  <c r="CA100" i="15"/>
  <c r="BX101" i="15"/>
  <c r="CB101" i="15"/>
  <c r="CC102" i="15"/>
  <c r="BZ103" i="15"/>
  <c r="BW104" i="15"/>
  <c r="BX105" i="15"/>
  <c r="CB105" i="15"/>
  <c r="BY106" i="15"/>
  <c r="BZ107" i="15"/>
  <c r="BW108" i="15"/>
  <c r="CA108" i="15"/>
  <c r="CB109" i="15"/>
  <c r="BY110" i="15"/>
  <c r="CC110" i="15"/>
  <c r="CA31" i="15"/>
  <c r="BX59" i="15"/>
  <c r="CB59" i="15"/>
  <c r="BY64" i="15"/>
  <c r="BZ65" i="15"/>
  <c r="BX67" i="15"/>
  <c r="CB67" i="15"/>
  <c r="BZ69" i="15"/>
  <c r="BW70" i="15"/>
  <c r="CB71" i="15"/>
  <c r="BY72" i="15"/>
  <c r="BW74" i="15"/>
  <c r="CA74" i="15"/>
  <c r="BY76" i="15"/>
  <c r="CC76" i="15"/>
  <c r="CA78" i="15"/>
  <c r="BX79" i="15"/>
  <c r="BY80" i="15"/>
  <c r="CC80" i="15"/>
  <c r="CA82" i="15"/>
  <c r="BX83" i="15"/>
  <c r="CC84" i="15"/>
  <c r="BZ85" i="15"/>
  <c r="BX88" i="15"/>
  <c r="CB88" i="15"/>
  <c r="BZ90" i="15"/>
  <c r="BW91" i="15"/>
  <c r="CB92" i="15"/>
  <c r="BY93" i="15"/>
  <c r="BW95" i="15"/>
  <c r="CA95" i="15"/>
  <c r="BW99" i="15"/>
  <c r="BY101" i="15"/>
  <c r="CC105" i="15"/>
  <c r="BZ106" i="15"/>
  <c r="CC109" i="15"/>
  <c r="BW111" i="15"/>
  <c r="BZ110" i="15"/>
  <c r="BY109" i="15"/>
  <c r="CB108" i="15"/>
  <c r="BX108" i="15"/>
  <c r="BY105" i="15"/>
  <c r="CB104" i="15"/>
  <c r="BX104" i="15"/>
  <c r="BW103" i="15"/>
  <c r="BZ102" i="15"/>
  <c r="CB100" i="15"/>
  <c r="BX100" i="15"/>
  <c r="CA99" i="15"/>
  <c r="BZ98" i="15"/>
  <c r="CC97" i="15"/>
  <c r="CC64" i="15"/>
  <c r="BX63" i="15"/>
  <c r="CA62" i="15"/>
  <c r="BZ61" i="15"/>
  <c r="CC60" i="15"/>
  <c r="BY60" i="15"/>
  <c r="CA58" i="15"/>
  <c r="BW58" i="15"/>
  <c r="CC33" i="15"/>
  <c r="BY33" i="15"/>
  <c r="CB32" i="15"/>
  <c r="BW31" i="15"/>
  <c r="BZ30" i="15"/>
  <c r="BW72" i="15"/>
  <c r="CC70" i="15"/>
  <c r="BY70" i="15"/>
  <c r="CB69" i="15"/>
  <c r="BW68" i="15"/>
  <c r="BZ67" i="15"/>
  <c r="CB65" i="15"/>
  <c r="BX65" i="15"/>
  <c r="AE97" i="17"/>
  <c r="AE104" i="17"/>
  <c r="AE33" i="17"/>
  <c r="AE32" i="17" s="1"/>
  <c r="L17" i="12"/>
  <c r="Q23" i="12"/>
  <c r="AD85" i="17"/>
  <c r="K103" i="11"/>
  <c r="AL103" i="11" s="1"/>
  <c r="AE84" i="11"/>
  <c r="AE68" i="11" s="1"/>
  <c r="AE21" i="11" s="1"/>
  <c r="AE19" i="11" s="1"/>
  <c r="E86" i="17"/>
  <c r="E99" i="17"/>
  <c r="P83" i="10"/>
  <c r="Y90" i="17" s="1"/>
  <c r="AF91" i="11"/>
  <c r="AC91" i="11" s="1"/>
  <c r="O18" i="10"/>
  <c r="K18" i="10"/>
  <c r="E70" i="17"/>
  <c r="D54" i="10"/>
  <c r="D24" i="10" s="1"/>
  <c r="D18" i="10" s="1"/>
  <c r="E58" i="17"/>
  <c r="D105" i="17"/>
  <c r="D99" i="11"/>
  <c r="D99" i="17"/>
  <c r="D101" i="17"/>
  <c r="D95" i="11"/>
  <c r="I24" i="10"/>
  <c r="F83" i="10"/>
  <c r="CC24" i="15"/>
  <c r="BZ25" i="15"/>
  <c r="BW26" i="15"/>
  <c r="CA26" i="15"/>
  <c r="BX27" i="15"/>
  <c r="BY28" i="15"/>
  <c r="CC28" i="15"/>
  <c r="BZ29" i="15"/>
  <c r="CA30" i="15"/>
  <c r="BX31" i="15"/>
  <c r="CB31" i="15"/>
  <c r="BY32" i="15"/>
  <c r="CC32" i="15"/>
  <c r="BX58" i="15"/>
  <c r="CB58" i="15"/>
  <c r="BY59" i="15"/>
  <c r="CC59" i="15"/>
  <c r="BZ60" i="15"/>
  <c r="BW61" i="15"/>
  <c r="CA61" i="15"/>
  <c r="BX62" i="15"/>
  <c r="BY63" i="15"/>
  <c r="CC63" i="15"/>
  <c r="BZ64" i="15"/>
  <c r="CA65" i="15"/>
  <c r="BX66" i="15"/>
  <c r="CB66" i="15"/>
  <c r="CC67" i="15"/>
  <c r="BZ68" i="15"/>
  <c r="BW69" i="15"/>
  <c r="BX70" i="15"/>
  <c r="CB70" i="15"/>
  <c r="BY71" i="15"/>
  <c r="BZ72" i="15"/>
  <c r="BW73" i="15"/>
  <c r="CA73" i="15"/>
  <c r="CB74" i="15"/>
  <c r="BY75" i="15"/>
  <c r="CC75" i="15"/>
  <c r="BW77" i="15"/>
  <c r="CA77" i="15"/>
  <c r="BX78" i="15"/>
  <c r="BY79" i="15"/>
  <c r="CC79" i="15"/>
  <c r="BZ80" i="15"/>
  <c r="BW81" i="15"/>
  <c r="CA81" i="15"/>
  <c r="BX82" i="15"/>
  <c r="BY83" i="15"/>
  <c r="CC83" i="15"/>
  <c r="BZ84" i="15"/>
  <c r="CA85" i="15"/>
  <c r="BX86" i="15"/>
  <c r="CB86" i="15"/>
  <c r="CC88" i="15"/>
  <c r="BZ89" i="15"/>
  <c r="BW90" i="15"/>
  <c r="BX91" i="15"/>
  <c r="CB91" i="15"/>
  <c r="BY92" i="15"/>
  <c r="BZ93" i="15"/>
  <c r="BW94" i="15"/>
  <c r="CA94" i="15"/>
  <c r="CB95" i="15"/>
  <c r="CB107" i="15"/>
  <c r="AE82" i="17"/>
  <c r="E103" i="17"/>
  <c r="E82" i="17"/>
  <c r="E111" i="17"/>
  <c r="I64" i="12"/>
  <c r="S64" i="12" s="1"/>
  <c r="H84" i="12"/>
  <c r="AD91" i="17" s="1"/>
  <c r="BW21" i="13"/>
  <c r="BY54" i="13"/>
  <c r="BZ54" i="13" s="1"/>
  <c r="BW55" i="13"/>
  <c r="BY58" i="13"/>
  <c r="BZ58" i="13" s="1"/>
  <c r="BW63" i="13"/>
  <c r="BW71" i="13"/>
  <c r="BY74" i="13"/>
  <c r="BZ74" i="13" s="1"/>
  <c r="BW75" i="13"/>
  <c r="BW88" i="13"/>
  <c r="BY95" i="13"/>
  <c r="BW96" i="13"/>
  <c r="BW104" i="13"/>
  <c r="BY107" i="13"/>
  <c r="BW25" i="15"/>
  <c r="CA25" i="15"/>
  <c r="BX26" i="15"/>
  <c r="BY27" i="15"/>
  <c r="I19" i="23"/>
  <c r="K76" i="12"/>
  <c r="AJ95" i="17" s="1"/>
  <c r="I18" i="23"/>
  <c r="T75" i="12"/>
  <c r="U75" i="12" s="1"/>
  <c r="AG84" i="11"/>
  <c r="AG68" i="11" s="1"/>
  <c r="AG21" i="11" s="1"/>
  <c r="AG19" i="11" s="1"/>
  <c r="H52" i="12"/>
  <c r="AD59" i="17" s="1"/>
  <c r="I25" i="12"/>
  <c r="S25" i="12" s="1"/>
  <c r="BY75" i="13"/>
  <c r="BZ75" i="13" s="1"/>
  <c r="BY79" i="13"/>
  <c r="BZ79" i="13" s="1"/>
  <c r="BY104" i="13"/>
  <c r="CB23" i="15"/>
  <c r="CC27" i="15"/>
  <c r="CA29" i="15"/>
  <c r="BX30" i="15"/>
  <c r="CB30" i="15"/>
  <c r="CC31" i="15"/>
  <c r="BZ32" i="15"/>
  <c r="N78" i="11"/>
  <c r="N83" i="10"/>
  <c r="T90" i="17" s="1"/>
  <c r="T63" i="12"/>
  <c r="U63" i="12" s="1"/>
  <c r="BY24" i="13"/>
  <c r="BW84" i="13"/>
  <c r="BY103" i="13"/>
  <c r="BY99" i="13"/>
  <c r="H21" i="12"/>
  <c r="AD28" i="17" s="1"/>
  <c r="H55" i="12"/>
  <c r="AD62" i="17" s="1"/>
  <c r="L83" i="12"/>
  <c r="L72" i="12" s="1"/>
  <c r="L71" i="12" s="1"/>
  <c r="L69" i="12" s="1"/>
  <c r="L68" i="12" s="1"/>
  <c r="L67" i="12" s="1"/>
  <c r="L18" i="12" s="1"/>
  <c r="Q83" i="12"/>
  <c r="E107" i="17"/>
  <c r="P89" i="10"/>
  <c r="K70" i="11"/>
  <c r="AL70" i="11" s="1"/>
  <c r="H103" i="12"/>
  <c r="AD110" i="17" s="1"/>
  <c r="T93" i="12"/>
  <c r="J25" i="10"/>
  <c r="J24" i="10" s="1"/>
  <c r="BW79" i="13"/>
  <c r="F54" i="10"/>
  <c r="G21" i="10"/>
  <c r="D27" i="17" s="1"/>
  <c r="N91" i="11"/>
  <c r="M87" i="11"/>
  <c r="AP87" i="11" s="1"/>
  <c r="AR19" i="13"/>
  <c r="BY29" i="13"/>
  <c r="BZ29" i="13" s="1"/>
  <c r="BW103" i="13"/>
  <c r="CB117" i="15"/>
  <c r="BX117" i="15"/>
  <c r="CA116" i="15"/>
  <c r="BW116" i="15"/>
  <c r="BZ115" i="15"/>
  <c r="CC113" i="15"/>
  <c r="BY113" i="15"/>
  <c r="CB111" i="15"/>
  <c r="BX111" i="15"/>
  <c r="CA110" i="15"/>
  <c r="BW110" i="15"/>
  <c r="BZ109" i="15"/>
  <c r="CC108" i="15"/>
  <c r="BY108" i="15"/>
  <c r="BW96" i="15"/>
  <c r="CB97" i="15"/>
  <c r="BY98" i="15"/>
  <c r="BW100" i="15"/>
  <c r="BW87" i="13"/>
  <c r="BY88" i="13"/>
  <c r="BY92" i="13"/>
  <c r="BW99" i="13"/>
  <c r="BY91" i="13"/>
  <c r="BY78" i="13"/>
  <c r="BZ78" i="13" s="1"/>
  <c r="BW61" i="13"/>
  <c r="BY62" i="13"/>
  <c r="BZ62" i="13" s="1"/>
  <c r="O89" i="12"/>
  <c r="AT107" i="17" s="1"/>
  <c r="AT108" i="17"/>
  <c r="AE108" i="17" s="1"/>
  <c r="AE89" i="17"/>
  <c r="H64" i="12"/>
  <c r="AD71" i="17" s="1"/>
  <c r="I55" i="12"/>
  <c r="AT73" i="17"/>
  <c r="K91" i="11"/>
  <c r="AL91" i="11" s="1"/>
  <c r="M69" i="11"/>
  <c r="AP69" i="11" s="1"/>
  <c r="E66" i="17"/>
  <c r="N83" i="12"/>
  <c r="N72" i="12" s="1"/>
  <c r="N68" i="12" s="1"/>
  <c r="I84" i="12"/>
  <c r="S84" i="12" s="1"/>
  <c r="AJ102" i="17"/>
  <c r="O83" i="12"/>
  <c r="AT101" i="17" s="1"/>
  <c r="AT102" i="17"/>
  <c r="O76" i="12"/>
  <c r="AT95" i="17" s="1"/>
  <c r="AT96" i="17"/>
  <c r="H77" i="12"/>
  <c r="AD84" i="17" s="1"/>
  <c r="R84" i="11"/>
  <c r="R68" i="11" s="1"/>
  <c r="R21" i="11" s="1"/>
  <c r="P84" i="11"/>
  <c r="P68" i="11" s="1"/>
  <c r="P21" i="11" s="1"/>
  <c r="G84" i="10"/>
  <c r="D91" i="17" s="1"/>
  <c r="E95" i="17"/>
  <c r="S101" i="12"/>
  <c r="T101" i="12"/>
  <c r="AP59" i="17"/>
  <c r="AF59" i="17" s="1"/>
  <c r="AP93" i="17"/>
  <c r="AF93" i="17" s="1"/>
  <c r="AE93" i="17"/>
  <c r="BY23" i="15"/>
  <c r="I89" i="10"/>
  <c r="G89" i="10" s="1"/>
  <c r="D96" i="17" s="1"/>
  <c r="S99" i="12"/>
  <c r="T99" i="12"/>
  <c r="T87" i="12"/>
  <c r="BY109" i="13"/>
  <c r="S58" i="12"/>
  <c r="T58" i="12"/>
  <c r="U58" i="12" s="1"/>
  <c r="AD95" i="17"/>
  <c r="T88" i="12"/>
  <c r="BW77" i="13"/>
  <c r="BX25" i="15"/>
  <c r="CB25" i="15"/>
  <c r="BZ27" i="15"/>
  <c r="BW28" i="15"/>
  <c r="CB29" i="15"/>
  <c r="BY30" i="15"/>
  <c r="BW32" i="15"/>
  <c r="CA32" i="15"/>
  <c r="BY42" i="15"/>
  <c r="CC42" i="15"/>
  <c r="CA59" i="15"/>
  <c r="BX60" i="15"/>
  <c r="CC61" i="15"/>
  <c r="BZ62" i="15"/>
  <c r="BX64" i="15"/>
  <c r="CB64" i="15"/>
  <c r="BZ66" i="15"/>
  <c r="BW67" i="15"/>
  <c r="CB68" i="15"/>
  <c r="BY69" i="15"/>
  <c r="BW71" i="15"/>
  <c r="CA71" i="15"/>
  <c r="BY73" i="15"/>
  <c r="CC73" i="15"/>
  <c r="CA75" i="15"/>
  <c r="BX76" i="15"/>
  <c r="CC77" i="15"/>
  <c r="BZ78" i="15"/>
  <c r="BX80" i="15"/>
  <c r="CB80" i="15"/>
  <c r="BZ82" i="15"/>
  <c r="BW83" i="15"/>
  <c r="CB84" i="15"/>
  <c r="BY85" i="15"/>
  <c r="BW88" i="15"/>
  <c r="CA88" i="15"/>
  <c r="BY90" i="15"/>
  <c r="CC90" i="15"/>
  <c r="CA92" i="15"/>
  <c r="BX93" i="15"/>
  <c r="CC94" i="15"/>
  <c r="BZ95" i="15"/>
  <c r="AP101" i="17"/>
  <c r="AF101" i="17" s="1"/>
  <c r="AP88" i="17"/>
  <c r="AF88" i="17" s="1"/>
  <c r="AP81" i="17"/>
  <c r="AF81" i="17" s="1"/>
  <c r="AE81" i="17"/>
  <c r="AF42" i="17"/>
  <c r="AE42" i="17" s="1"/>
  <c r="S97" i="12"/>
  <c r="T97" i="12"/>
  <c r="J83" i="10"/>
  <c r="J90" i="17" s="1"/>
  <c r="BW113" i="13"/>
  <c r="BW107" i="13"/>
  <c r="Y84" i="11"/>
  <c r="Y68" i="11" s="1"/>
  <c r="Y21" i="11" s="1"/>
  <c r="Y19" i="11" s="1"/>
  <c r="S81" i="12"/>
  <c r="T81" i="12"/>
  <c r="U81" i="12" s="1"/>
  <c r="AD107" i="17"/>
  <c r="T100" i="12"/>
  <c r="M89" i="12"/>
  <c r="AO96" i="17" s="1"/>
  <c r="AP96" i="17" s="1"/>
  <c r="AF96" i="17" s="1"/>
  <c r="I20" i="12"/>
  <c r="S20" i="12" s="1"/>
  <c r="G77" i="10"/>
  <c r="D78" i="11" s="1"/>
  <c r="I18" i="10"/>
  <c r="R19" i="12"/>
  <c r="T56" i="12"/>
  <c r="U56" i="12" s="1"/>
  <c r="T96" i="12"/>
  <c r="T51" i="12"/>
  <c r="U51" i="12" s="1"/>
  <c r="BW74" i="13"/>
  <c r="BW70" i="13"/>
  <c r="BY67" i="13"/>
  <c r="BZ67" i="13" s="1"/>
  <c r="BW66" i="13"/>
  <c r="BY63" i="13"/>
  <c r="BZ63" i="13" s="1"/>
  <c r="BW62" i="13"/>
  <c r="BW58" i="13"/>
  <c r="BY55" i="13"/>
  <c r="BZ55" i="13" s="1"/>
  <c r="BW54" i="13"/>
  <c r="BY28" i="13"/>
  <c r="BZ28" i="13" s="1"/>
  <c r="E91" i="17"/>
  <c r="AD66" i="17"/>
  <c r="T59" i="12"/>
  <c r="U59" i="12" s="1"/>
  <c r="S21" i="12"/>
  <c r="I90" i="12"/>
  <c r="S90" i="12" s="1"/>
  <c r="BY25" i="15"/>
  <c r="CC25" i="15"/>
  <c r="CA27" i="15"/>
  <c r="BX28" i="15"/>
  <c r="BY29" i="15"/>
  <c r="CC29" i="15"/>
  <c r="L93" i="11"/>
  <c r="H25" i="12"/>
  <c r="AD32" i="17" s="1"/>
  <c r="L23" i="12"/>
  <c r="Q17" i="12"/>
  <c r="BZ23" i="15"/>
  <c r="P24" i="10"/>
  <c r="H21" i="10"/>
  <c r="Q21" i="10" s="1"/>
  <c r="Q23" i="11"/>
  <c r="N23" i="11" s="1"/>
  <c r="J70" i="11"/>
  <c r="AJ70" i="11" s="1"/>
  <c r="J104" i="11"/>
  <c r="AJ104" i="11" s="1"/>
  <c r="P18" i="10"/>
  <c r="J90" i="11"/>
  <c r="AJ90" i="11" s="1"/>
  <c r="I52" i="12"/>
  <c r="H89" i="12"/>
  <c r="AD96" i="17" s="1"/>
  <c r="T106" i="12"/>
  <c r="U106" i="12" s="1"/>
  <c r="AP28" i="13"/>
  <c r="CB28" i="15"/>
  <c r="BW27" i="15"/>
  <c r="BZ26" i="15"/>
  <c r="CB24" i="15"/>
  <c r="BX24" i="15"/>
  <c r="BW33" i="15"/>
  <c r="BZ83" i="15"/>
  <c r="I77" i="12"/>
  <c r="S77" i="12" s="1"/>
  <c r="I86" i="12"/>
  <c r="S86" i="12" s="1"/>
  <c r="I103" i="12"/>
  <c r="K83" i="12"/>
  <c r="K53" i="11"/>
  <c r="AL53" i="11" s="1"/>
  <c r="L82" i="11"/>
  <c r="L75" i="11"/>
  <c r="H86" i="12"/>
  <c r="BX23" i="15"/>
  <c r="T65" i="12"/>
  <c r="U65" i="12" s="1"/>
  <c r="T66" i="12"/>
  <c r="U66" i="12" s="1"/>
  <c r="T73" i="12"/>
  <c r="U73" i="12" s="1"/>
  <c r="T79" i="12"/>
  <c r="U79" i="12" s="1"/>
  <c r="T98" i="12"/>
  <c r="O69" i="12"/>
  <c r="AT88" i="17" s="1"/>
  <c r="AT87" i="17" s="1"/>
  <c r="T82" i="12"/>
  <c r="U82" i="12" s="1"/>
  <c r="H90" i="12"/>
  <c r="T91" i="12"/>
  <c r="J83" i="12"/>
  <c r="M76" i="12"/>
  <c r="AO83" i="17" s="1"/>
  <c r="AP83" i="17" s="1"/>
  <c r="J53" i="11"/>
  <c r="AJ53" i="11" s="1"/>
  <c r="J65" i="11"/>
  <c r="AJ65" i="11" s="1"/>
  <c r="K56" i="11"/>
  <c r="AL56" i="11" s="1"/>
  <c r="K85" i="11"/>
  <c r="AL85" i="11" s="1"/>
  <c r="M53" i="11"/>
  <c r="AP53" i="11" s="1"/>
  <c r="M65" i="11"/>
  <c r="AP65" i="11" s="1"/>
  <c r="M56" i="11"/>
  <c r="AP56" i="11" s="1"/>
  <c r="J56" i="11"/>
  <c r="AJ56" i="11" s="1"/>
  <c r="M70" i="11"/>
  <c r="AP70" i="11" s="1"/>
  <c r="W84" i="11"/>
  <c r="W68" i="11" s="1"/>
  <c r="W21" i="11" s="1"/>
  <c r="W19" i="11" s="1"/>
  <c r="M85" i="11"/>
  <c r="AP85" i="11" s="1"/>
  <c r="M77" i="11"/>
  <c r="AP77" i="11" s="1"/>
  <c r="K65" i="11"/>
  <c r="AL65" i="11" s="1"/>
  <c r="P25" i="11"/>
  <c r="K25" i="11" s="1"/>
  <c r="AL25" i="11" s="1"/>
  <c r="K104" i="11"/>
  <c r="AL104" i="11" s="1"/>
  <c r="L54" i="11"/>
  <c r="L71" i="11"/>
  <c r="N53" i="11"/>
  <c r="N56" i="11"/>
  <c r="N65" i="11"/>
  <c r="N85" i="11"/>
  <c r="M78" i="11"/>
  <c r="AP78" i="11" s="1"/>
  <c r="O84" i="11"/>
  <c r="K87" i="11"/>
  <c r="AL87" i="11" s="1"/>
  <c r="T84" i="11"/>
  <c r="T68" i="11" s="1"/>
  <c r="T21" i="11" s="1"/>
  <c r="Z84" i="11"/>
  <c r="Z68" i="11" s="1"/>
  <c r="Z21" i="11" s="1"/>
  <c r="Z19" i="11" s="1"/>
  <c r="J69" i="11"/>
  <c r="AJ69" i="11" s="1"/>
  <c r="AE92" i="17"/>
  <c r="AE28" i="17"/>
  <c r="AE77" i="17"/>
  <c r="AE76" i="17" s="1"/>
  <c r="L102" i="11"/>
  <c r="L57" i="11"/>
  <c r="L107" i="11"/>
  <c r="N93" i="11"/>
  <c r="I93" i="11" s="1"/>
  <c r="N82" i="11"/>
  <c r="I82" i="11" s="1"/>
  <c r="N75" i="11"/>
  <c r="I75" i="11" s="1"/>
  <c r="L101" i="11"/>
  <c r="L74" i="11"/>
  <c r="L66" i="11"/>
  <c r="L63" i="11"/>
  <c r="K69" i="11"/>
  <c r="AL69" i="11" s="1"/>
  <c r="J77" i="11"/>
  <c r="AJ77" i="11" s="1"/>
  <c r="J85" i="11"/>
  <c r="AJ85" i="11" s="1"/>
  <c r="N103" i="11"/>
  <c r="J78" i="11"/>
  <c r="AJ78" i="11" s="1"/>
  <c r="N87" i="11"/>
  <c r="S53" i="11"/>
  <c r="M104" i="11"/>
  <c r="AP104" i="11" s="1"/>
  <c r="M91" i="11"/>
  <c r="AP91" i="11" s="1"/>
  <c r="J91" i="11"/>
  <c r="AJ91" i="11" s="1"/>
  <c r="K78" i="11"/>
  <c r="AL78" i="11" s="1"/>
  <c r="K90" i="11"/>
  <c r="AL90" i="11" s="1"/>
  <c r="M90" i="11"/>
  <c r="AP90" i="11" s="1"/>
  <c r="U84" i="11"/>
  <c r="X74" i="11"/>
  <c r="I74" i="11" s="1"/>
  <c r="AB84" i="11"/>
  <c r="AB68" i="11" s="1"/>
  <c r="AD84" i="11"/>
  <c r="AD68" i="11" s="1"/>
  <c r="L86" i="11"/>
  <c r="L61" i="11"/>
  <c r="L99" i="11"/>
  <c r="L92" i="11"/>
  <c r="L109" i="11"/>
  <c r="L105" i="11"/>
  <c r="L80" i="11"/>
  <c r="L55" i="11"/>
  <c r="L111" i="11"/>
  <c r="L97" i="11"/>
  <c r="L83" i="11"/>
  <c r="E104" i="17"/>
  <c r="E117" i="17"/>
  <c r="E113" i="17"/>
  <c r="E102" i="17"/>
  <c r="E94" i="17"/>
  <c r="E85" i="17"/>
  <c r="E77" i="17"/>
  <c r="E69" i="17"/>
  <c r="E64" i="17"/>
  <c r="E60" i="17"/>
  <c r="E108" i="17"/>
  <c r="E100" i="17"/>
  <c r="E88" i="17"/>
  <c r="E81" i="17"/>
  <c r="E26" i="17"/>
  <c r="D85" i="17"/>
  <c r="G22" i="10"/>
  <c r="D28" i="17" s="1"/>
  <c r="M83" i="10"/>
  <c r="M72" i="10" s="1"/>
  <c r="M70" i="10" s="1"/>
  <c r="M68" i="10" s="1"/>
  <c r="M67" i="10" s="1"/>
  <c r="M66" i="10" s="1"/>
  <c r="M19" i="10" s="1"/>
  <c r="V85" i="11"/>
  <c r="S85" i="11" s="1"/>
  <c r="I76" i="11"/>
  <c r="D115" i="17"/>
  <c r="D109" i="11"/>
  <c r="K24" i="10"/>
  <c r="N24" i="10"/>
  <c r="L102" i="10"/>
  <c r="O109" i="17" s="1"/>
  <c r="N76" i="10"/>
  <c r="T83" i="17" s="1"/>
  <c r="N97" i="11"/>
  <c r="I97" i="11" s="1"/>
  <c r="G25" i="10"/>
  <c r="M24" i="10"/>
  <c r="N102" i="10"/>
  <c r="T109" i="17" s="1"/>
  <c r="L110" i="11"/>
  <c r="L100" i="11"/>
  <c r="L95" i="11"/>
  <c r="L96" i="11"/>
  <c r="L79" i="11"/>
  <c r="L58" i="11"/>
  <c r="L89" i="10"/>
  <c r="O96" i="17" s="1"/>
  <c r="G86" i="10"/>
  <c r="D93" i="17" s="1"/>
  <c r="D113" i="17"/>
  <c r="G103" i="10"/>
  <c r="I66" i="11"/>
  <c r="I63" i="11"/>
  <c r="M18" i="10"/>
  <c r="I98" i="11"/>
  <c r="L22" i="11"/>
  <c r="AN22" i="11" s="1"/>
  <c r="D98" i="11"/>
  <c r="E83" i="10"/>
  <c r="E66" i="10" s="1"/>
  <c r="E19" i="10" s="1"/>
  <c r="D55" i="11"/>
  <c r="AF56" i="11"/>
  <c r="AC56" i="11" s="1"/>
  <c r="D86" i="11"/>
  <c r="K83" i="10"/>
  <c r="K68" i="10" s="1"/>
  <c r="K67" i="10" s="1"/>
  <c r="K66" i="10" s="1"/>
  <c r="K19" i="10" s="1"/>
  <c r="N18" i="10"/>
  <c r="O24" i="10"/>
  <c r="D96" i="11"/>
  <c r="E54" i="10"/>
  <c r="E24" i="10" s="1"/>
  <c r="E18" i="10" s="1"/>
  <c r="AF85" i="11"/>
  <c r="AC85" i="11" s="1"/>
  <c r="I59" i="11"/>
  <c r="AA104" i="11"/>
  <c r="X104" i="11" s="1"/>
  <c r="I94" i="11"/>
  <c r="I79" i="11"/>
  <c r="I105" i="11"/>
  <c r="D117" i="17"/>
  <c r="I67" i="11"/>
  <c r="D116" i="17"/>
  <c r="H22" i="10"/>
  <c r="D97" i="11"/>
  <c r="D83" i="10"/>
  <c r="G54" i="10"/>
  <c r="V56" i="11"/>
  <c r="S56" i="11" s="1"/>
  <c r="G63" i="10"/>
  <c r="D71" i="17" s="1"/>
  <c r="D83" i="11"/>
  <c r="H84" i="10"/>
  <c r="D102" i="11"/>
  <c r="V87" i="11"/>
  <c r="S87" i="11" s="1"/>
  <c r="AA85" i="11"/>
  <c r="O103" i="10"/>
  <c r="L64" i="11"/>
  <c r="L52" i="11"/>
  <c r="L89" i="11"/>
  <c r="L76" i="11"/>
  <c r="G26" i="10"/>
  <c r="G51" i="10"/>
  <c r="D59" i="17" s="1"/>
  <c r="G90" i="10"/>
  <c r="D97" i="17" s="1"/>
  <c r="H86" i="10"/>
  <c r="O83" i="10"/>
  <c r="L83" i="10"/>
  <c r="O90" i="17" s="1"/>
  <c r="I52" i="11"/>
  <c r="I22" i="11"/>
  <c r="I55" i="11"/>
  <c r="I111" i="11"/>
  <c r="I101" i="11"/>
  <c r="I83" i="11"/>
  <c r="I110" i="11"/>
  <c r="I80" i="11"/>
  <c r="L88" i="11"/>
  <c r="L60" i="11"/>
  <c r="E105" i="17"/>
  <c r="E101" i="17"/>
  <c r="E89" i="17"/>
  <c r="E80" i="17"/>
  <c r="E61" i="17"/>
  <c r="I107" i="11"/>
  <c r="I58" i="11"/>
  <c r="I62" i="11"/>
  <c r="I57" i="11"/>
  <c r="L62" i="11"/>
  <c r="I54" i="11"/>
  <c r="E116" i="17"/>
  <c r="E72" i="17"/>
  <c r="L67" i="11"/>
  <c r="L94" i="11"/>
  <c r="E106" i="17"/>
  <c r="I89" i="11"/>
  <c r="I86" i="11"/>
  <c r="I102" i="11"/>
  <c r="I71" i="11"/>
  <c r="E68" i="17"/>
  <c r="E63" i="17"/>
  <c r="E98" i="17"/>
  <c r="E73" i="17"/>
  <c r="E65" i="17"/>
  <c r="I99" i="11"/>
  <c r="I61" i="11"/>
  <c r="I95" i="11"/>
  <c r="I109" i="11"/>
  <c r="I64" i="11"/>
  <c r="I92" i="11"/>
  <c r="I88" i="11"/>
  <c r="E92" i="17"/>
  <c r="E67" i="17"/>
  <c r="AE103" i="17"/>
  <c r="I60" i="11"/>
  <c r="I96" i="11"/>
  <c r="L59" i="11"/>
  <c r="L98" i="11"/>
  <c r="I100" i="11"/>
  <c r="R25" i="11"/>
  <c r="M103" i="11"/>
  <c r="AP103" i="11" s="1"/>
  <c r="D86" i="17"/>
  <c r="D80" i="11"/>
  <c r="K77" i="11"/>
  <c r="AL77" i="11" s="1"/>
  <c r="D93" i="11"/>
  <c r="D94" i="11"/>
  <c r="V23" i="11"/>
  <c r="AF24" i="11"/>
  <c r="AC24" i="11" s="1"/>
  <c r="AA25" i="11"/>
  <c r="X25" i="11" s="1"/>
  <c r="V25" i="11"/>
  <c r="AF53" i="11"/>
  <c r="AC53" i="11" s="1"/>
  <c r="AA56" i="11"/>
  <c r="D110" i="11"/>
  <c r="AA87" i="11"/>
  <c r="D76" i="11"/>
  <c r="D60" i="11"/>
  <c r="D22" i="11"/>
  <c r="D82" i="11"/>
  <c r="D62" i="11"/>
  <c r="T103" i="11"/>
  <c r="V104" i="11"/>
  <c r="D92" i="11"/>
  <c r="K17" i="12"/>
  <c r="K23" i="12"/>
  <c r="BW65" i="13"/>
  <c r="V24" i="11"/>
  <c r="AA23" i="11"/>
  <c r="X23" i="11" s="1"/>
  <c r="AA53" i="11"/>
  <c r="D57" i="11"/>
  <c r="AF65" i="11"/>
  <c r="AC65" i="11" s="1"/>
  <c r="V65" i="11"/>
  <c r="H90" i="10"/>
  <c r="J89" i="10"/>
  <c r="D100" i="11"/>
  <c r="J76" i="10"/>
  <c r="P76" i="10"/>
  <c r="D75" i="11"/>
  <c r="D52" i="11"/>
  <c r="D89" i="11"/>
  <c r="AF104" i="11"/>
  <c r="AC104" i="11" s="1"/>
  <c r="J102" i="10"/>
  <c r="D111" i="11"/>
  <c r="D105" i="11"/>
  <c r="D59" i="11"/>
  <c r="V78" i="11"/>
  <c r="S78" i="11" s="1"/>
  <c r="D54" i="11"/>
  <c r="T28" i="17"/>
  <c r="E28" i="17" s="1"/>
  <c r="AA24" i="11"/>
  <c r="X24" i="11" s="1"/>
  <c r="D71" i="11"/>
  <c r="D88" i="11"/>
  <c r="D79" i="11"/>
  <c r="D63" i="11"/>
  <c r="AF87" i="11"/>
  <c r="AC87" i="11" s="1"/>
  <c r="BW22" i="13"/>
  <c r="Y27" i="17"/>
  <c r="E27" i="17" s="1"/>
  <c r="AF23" i="11"/>
  <c r="AC23" i="11" s="1"/>
  <c r="E29" i="17"/>
  <c r="T32" i="17"/>
  <c r="T31" i="17" s="1"/>
  <c r="T30" i="17" s="1"/>
  <c r="T71" i="17"/>
  <c r="AA65" i="11"/>
  <c r="X65" i="11" s="1"/>
  <c r="T96" i="17"/>
  <c r="AA90" i="11"/>
  <c r="X90" i="11" s="1"/>
  <c r="T97" i="17"/>
  <c r="E97" i="17" s="1"/>
  <c r="AA91" i="11"/>
  <c r="X91" i="11" s="1"/>
  <c r="E93" i="17"/>
  <c r="L76" i="10"/>
  <c r="D67" i="11"/>
  <c r="AA78" i="11"/>
  <c r="X78" i="11" s="1"/>
  <c r="D107" i="11"/>
  <c r="D101" i="11"/>
  <c r="D58" i="11"/>
  <c r="D61" i="11"/>
  <c r="AF78" i="11"/>
  <c r="AC78" i="11" s="1"/>
  <c r="D64" i="11"/>
  <c r="V91" i="11"/>
  <c r="S91" i="11" s="1"/>
  <c r="N23" i="12"/>
  <c r="N17" i="12"/>
  <c r="Q69" i="12"/>
  <c r="Q68" i="12" s="1"/>
  <c r="BY113" i="13"/>
  <c r="BZ113" i="13" s="1"/>
  <c r="F24" i="12"/>
  <c r="F18" i="12" s="1"/>
  <c r="T53" i="12"/>
  <c r="U53" i="12" s="1"/>
  <c r="T57" i="12"/>
  <c r="U57" i="12" s="1"/>
  <c r="T94" i="12"/>
  <c r="T95" i="12"/>
  <c r="T104" i="12"/>
  <c r="U104" i="12" s="1"/>
  <c r="T74" i="12"/>
  <c r="U74" i="12" s="1"/>
  <c r="S106" i="12"/>
  <c r="T19" i="12"/>
  <c r="T61" i="12"/>
  <c r="U61" i="12" s="1"/>
  <c r="M83" i="12"/>
  <c r="T70" i="12"/>
  <c r="U70" i="12" s="1"/>
  <c r="T54" i="12"/>
  <c r="U54" i="12" s="1"/>
  <c r="D32" i="17" l="1"/>
  <c r="AZ35" i="18"/>
  <c r="AZ34" i="18" s="1"/>
  <c r="AZ33" i="18" s="1"/>
  <c r="AZ32" i="18" s="1"/>
  <c r="AZ26" i="18" s="1"/>
  <c r="AZ25" i="18" s="1"/>
  <c r="E110" i="17"/>
  <c r="AE110" i="17"/>
  <c r="AE109" i="17" s="1"/>
  <c r="AO109" i="17"/>
  <c r="I89" i="12"/>
  <c r="T89" i="12" s="1"/>
  <c r="AF77" i="17"/>
  <c r="AF76" i="17" s="1"/>
  <c r="AP76" i="17"/>
  <c r="AF38" i="11"/>
  <c r="AF27" i="11" s="1"/>
  <c r="AF26" i="11" s="1"/>
  <c r="AF20" i="11" s="1"/>
  <c r="BQ72" i="13"/>
  <c r="AO73" i="13"/>
  <c r="AH94" i="11"/>
  <c r="AF110" i="17"/>
  <c r="AH72" i="13"/>
  <c r="F73" i="13"/>
  <c r="O102" i="10"/>
  <c r="O23" i="10"/>
  <c r="O24" i="12"/>
  <c r="AE63" i="17"/>
  <c r="I35" i="12"/>
  <c r="AI109" i="11"/>
  <c r="AI66" i="11"/>
  <c r="AI82" i="11"/>
  <c r="AI99" i="11"/>
  <c r="AI83" i="11"/>
  <c r="AF84" i="11"/>
  <c r="AC84" i="11" s="1"/>
  <c r="Q103" i="10"/>
  <c r="H86" i="24"/>
  <c r="H76" i="24" s="1"/>
  <c r="Q67" i="12"/>
  <c r="Q18" i="12" s="1"/>
  <c r="Q16" i="12" s="1"/>
  <c r="AH105" i="11"/>
  <c r="BY82" i="13"/>
  <c r="E71" i="17"/>
  <c r="AE107" i="17"/>
  <c r="AI95" i="11"/>
  <c r="L16" i="12"/>
  <c r="N67" i="12"/>
  <c r="N18" i="12" s="1"/>
  <c r="N16" i="12" s="1"/>
  <c r="AH76" i="11"/>
  <c r="AI86" i="11"/>
  <c r="AH58" i="11"/>
  <c r="AH52" i="11"/>
  <c r="I22" i="12"/>
  <c r="AH71" i="11"/>
  <c r="AH93" i="11"/>
  <c r="AH67" i="11"/>
  <c r="AH75" i="11"/>
  <c r="AH22" i="11"/>
  <c r="AH62" i="11"/>
  <c r="AH111" i="11"/>
  <c r="I72" i="10"/>
  <c r="Q73" i="11" s="1"/>
  <c r="N73" i="11" s="1"/>
  <c r="N84" i="11"/>
  <c r="AE73" i="17"/>
  <c r="AH64" i="11"/>
  <c r="AH79" i="11"/>
  <c r="AH80" i="11"/>
  <c r="D24" i="11"/>
  <c r="AF32" i="17"/>
  <c r="AP31" i="17"/>
  <c r="AH74" i="11"/>
  <c r="AH110" i="11"/>
  <c r="AF103" i="11"/>
  <c r="AC103" i="11" s="1"/>
  <c r="I102" i="12"/>
  <c r="AH26" i="11"/>
  <c r="AI26" i="11"/>
  <c r="I20" i="11"/>
  <c r="AF109" i="17"/>
  <c r="AP29" i="17"/>
  <c r="BY105" i="13"/>
  <c r="BZ105" i="13" s="1"/>
  <c r="D105" i="13"/>
  <c r="D25" i="13" s="1"/>
  <c r="D19" i="13" s="1"/>
  <c r="AH63" i="11"/>
  <c r="AH82" i="11"/>
  <c r="K17" i="10"/>
  <c r="T55" i="12"/>
  <c r="U55" i="12" s="1"/>
  <c r="AO24" i="17"/>
  <c r="AH107" i="11"/>
  <c r="AH88" i="11"/>
  <c r="AI96" i="11"/>
  <c r="AI60" i="11"/>
  <c r="AI57" i="11"/>
  <c r="AI55" i="11"/>
  <c r="H23" i="10"/>
  <c r="AF25" i="11"/>
  <c r="AC25" i="11" s="1"/>
  <c r="AH101" i="11"/>
  <c r="AH59" i="11"/>
  <c r="AH61" i="11"/>
  <c r="AH54" i="11"/>
  <c r="AI100" i="11"/>
  <c r="AI92" i="11"/>
  <c r="AI61" i="11"/>
  <c r="AI54" i="11"/>
  <c r="AI58" i="11"/>
  <c r="AI52" i="11"/>
  <c r="AO76" i="11"/>
  <c r="AN76" i="11"/>
  <c r="G102" i="11"/>
  <c r="AN102" i="11" s="1"/>
  <c r="AH102" i="11"/>
  <c r="G97" i="11"/>
  <c r="AN97" i="11" s="1"/>
  <c r="AH97" i="11"/>
  <c r="AI67" i="11"/>
  <c r="AI94" i="11"/>
  <c r="AI97" i="11"/>
  <c r="AI76" i="11"/>
  <c r="AO74" i="11"/>
  <c r="AN74" i="11"/>
  <c r="AI93" i="11"/>
  <c r="AO75" i="11"/>
  <c r="AN75" i="11"/>
  <c r="G99" i="11"/>
  <c r="AN99" i="11" s="1"/>
  <c r="AH99" i="11"/>
  <c r="G89" i="11"/>
  <c r="AN89" i="11" s="1"/>
  <c r="AH89" i="11"/>
  <c r="AH60" i="11"/>
  <c r="AI64" i="11"/>
  <c r="AO67" i="11"/>
  <c r="AN67" i="11"/>
  <c r="AO62" i="11"/>
  <c r="AN62" i="11"/>
  <c r="AI107" i="11"/>
  <c r="AI80" i="11"/>
  <c r="AI111" i="11"/>
  <c r="G96" i="11"/>
  <c r="AN96" i="11" s="1"/>
  <c r="AH96" i="11"/>
  <c r="G86" i="11"/>
  <c r="AN86" i="11" s="1"/>
  <c r="AH86" i="11"/>
  <c r="G98" i="11"/>
  <c r="AN98" i="11" s="1"/>
  <c r="AH98" i="11"/>
  <c r="AI63" i="11"/>
  <c r="AN61" i="11"/>
  <c r="AO61" i="11"/>
  <c r="AI74" i="11"/>
  <c r="AO54" i="11"/>
  <c r="AN54" i="11"/>
  <c r="G78" i="11"/>
  <c r="G95" i="11"/>
  <c r="AN95" i="11" s="1"/>
  <c r="AH95" i="11"/>
  <c r="G100" i="11"/>
  <c r="AN100" i="11" s="1"/>
  <c r="AH100" i="11"/>
  <c r="G92" i="11"/>
  <c r="AN92" i="11" s="1"/>
  <c r="AH92" i="11"/>
  <c r="AI89" i="11"/>
  <c r="AI110" i="11"/>
  <c r="AO52" i="11"/>
  <c r="AN52" i="11"/>
  <c r="G83" i="11"/>
  <c r="AN83" i="11" s="1"/>
  <c r="AH83" i="11"/>
  <c r="AI105" i="11"/>
  <c r="AI59" i="11"/>
  <c r="G109" i="11"/>
  <c r="AN109" i="11" s="1"/>
  <c r="AH109" i="11"/>
  <c r="AO63" i="11"/>
  <c r="AN63" i="11"/>
  <c r="AI75" i="11"/>
  <c r="AN57" i="11"/>
  <c r="AO57" i="11"/>
  <c r="AH57" i="11"/>
  <c r="AO59" i="11"/>
  <c r="AN59" i="11"/>
  <c r="AI88" i="11"/>
  <c r="AI71" i="11"/>
  <c r="AI62" i="11"/>
  <c r="AO60" i="11"/>
  <c r="AN60" i="11"/>
  <c r="AO64" i="11"/>
  <c r="AN64" i="11"/>
  <c r="AI79" i="11"/>
  <c r="AH55" i="11"/>
  <c r="AO58" i="11"/>
  <c r="AN58" i="11"/>
  <c r="AO55" i="11"/>
  <c r="AN55" i="11"/>
  <c r="AO66" i="11"/>
  <c r="AN66" i="11"/>
  <c r="AO71" i="11"/>
  <c r="AN71" i="11"/>
  <c r="AH66" i="11"/>
  <c r="AT31" i="17"/>
  <c r="S86" i="10"/>
  <c r="R86" i="10"/>
  <c r="J18" i="10"/>
  <c r="F23" i="10"/>
  <c r="Q86" i="10"/>
  <c r="S90" i="10"/>
  <c r="R90" i="10"/>
  <c r="Q90" i="10"/>
  <c r="S77" i="10"/>
  <c r="R77" i="10"/>
  <c r="S63" i="10"/>
  <c r="R63" i="10"/>
  <c r="S84" i="10"/>
  <c r="R84" i="10"/>
  <c r="S22" i="10"/>
  <c r="R22" i="10"/>
  <c r="S21" i="10"/>
  <c r="R21" i="10"/>
  <c r="Q54" i="10"/>
  <c r="F66" i="10"/>
  <c r="Q84" i="10"/>
  <c r="S51" i="10"/>
  <c r="R51" i="10"/>
  <c r="S54" i="10"/>
  <c r="R54" i="10"/>
  <c r="Q77" i="10"/>
  <c r="S103" i="10"/>
  <c r="R103" i="10"/>
  <c r="Q22" i="10"/>
  <c r="AE102" i="17"/>
  <c r="T64" i="12"/>
  <c r="U64" i="12" s="1"/>
  <c r="S55" i="12"/>
  <c r="AE95" i="17"/>
  <c r="T84" i="12"/>
  <c r="T20" i="12"/>
  <c r="D84" i="17"/>
  <c r="O76" i="10"/>
  <c r="G76" i="10" s="1"/>
  <c r="D83" i="17" s="1"/>
  <c r="M17" i="10"/>
  <c r="AA84" i="11"/>
  <c r="X84" i="11" s="1"/>
  <c r="D23" i="11"/>
  <c r="E90" i="17"/>
  <c r="D85" i="11"/>
  <c r="D66" i="10"/>
  <c r="F24" i="10"/>
  <c r="D91" i="11"/>
  <c r="Y96" i="17"/>
  <c r="AF90" i="11"/>
  <c r="AC90" i="11" s="1"/>
  <c r="AE96" i="17"/>
  <c r="D56" i="11"/>
  <c r="AJ91" i="17"/>
  <c r="AE91" i="17" s="1"/>
  <c r="AJ101" i="17"/>
  <c r="AE101" i="17" s="1"/>
  <c r="O68" i="11"/>
  <c r="O21" i="11" s="1"/>
  <c r="O19" i="11" s="1"/>
  <c r="K84" i="11"/>
  <c r="AL84" i="11" s="1"/>
  <c r="Q90" i="11"/>
  <c r="N90" i="11" s="1"/>
  <c r="T25" i="12"/>
  <c r="U25" i="12" s="1"/>
  <c r="V103" i="11"/>
  <c r="S103" i="11" s="1"/>
  <c r="D65" i="11"/>
  <c r="D90" i="11"/>
  <c r="T86" i="12"/>
  <c r="T103" i="12"/>
  <c r="U103" i="12" s="1"/>
  <c r="T21" i="12"/>
  <c r="V84" i="11"/>
  <c r="S84" i="11" s="1"/>
  <c r="AO27" i="13"/>
  <c r="BY27" i="13" s="1"/>
  <c r="BZ27" i="13" s="1"/>
  <c r="AO26" i="13"/>
  <c r="BY26" i="13" s="1"/>
  <c r="BZ26" i="13" s="1"/>
  <c r="AD93" i="17"/>
  <c r="S52" i="12"/>
  <c r="T52" i="12"/>
  <c r="U52" i="12" s="1"/>
  <c r="I76" i="12"/>
  <c r="S76" i="12" s="1"/>
  <c r="AA103" i="11"/>
  <c r="X103" i="11" s="1"/>
  <c r="T77" i="12"/>
  <c r="U77" i="12" s="1"/>
  <c r="O68" i="12"/>
  <c r="T90" i="12"/>
  <c r="AD97" i="17"/>
  <c r="AE83" i="17"/>
  <c r="H83" i="12"/>
  <c r="AD90" i="17" s="1"/>
  <c r="M84" i="11"/>
  <c r="AP84" i="11" s="1"/>
  <c r="J84" i="11"/>
  <c r="AJ84" i="11" s="1"/>
  <c r="P19" i="11"/>
  <c r="R19" i="11"/>
  <c r="G27" i="11"/>
  <c r="G28" i="11"/>
  <c r="U68" i="11"/>
  <c r="AA77" i="11"/>
  <c r="X77" i="11" s="1"/>
  <c r="V90" i="11"/>
  <c r="S90" i="11" s="1"/>
  <c r="D104" i="11"/>
  <c r="D53" i="11"/>
  <c r="D87" i="11"/>
  <c r="G18" i="10"/>
  <c r="D24" i="17" s="1"/>
  <c r="G83" i="10"/>
  <c r="D90" i="17" s="1"/>
  <c r="G72" i="10"/>
  <c r="D79" i="17" s="1"/>
  <c r="D31" i="17"/>
  <c r="D110" i="17"/>
  <c r="E17" i="10"/>
  <c r="T24" i="17"/>
  <c r="T79" i="17"/>
  <c r="N70" i="10"/>
  <c r="AA73" i="11"/>
  <c r="X73" i="11" s="1"/>
  <c r="G23" i="10"/>
  <c r="G102" i="10"/>
  <c r="G24" i="10"/>
  <c r="D62" i="17"/>
  <c r="H83" i="10"/>
  <c r="Q83" i="10" s="1"/>
  <c r="X85" i="11"/>
  <c r="I85" i="11" s="1"/>
  <c r="L85" i="11"/>
  <c r="I91" i="11"/>
  <c r="I78" i="11"/>
  <c r="AI78" i="11" s="1"/>
  <c r="L104" i="11"/>
  <c r="J23" i="12"/>
  <c r="H23" i="12" s="1"/>
  <c r="AD30" i="17" s="1"/>
  <c r="J17" i="12"/>
  <c r="AD31" i="17"/>
  <c r="G101" i="11"/>
  <c r="AN101" i="11" s="1"/>
  <c r="G111" i="11"/>
  <c r="AN111" i="11" s="1"/>
  <c r="AF77" i="11"/>
  <c r="AC77" i="11" s="1"/>
  <c r="S65" i="11"/>
  <c r="I65" i="11" s="1"/>
  <c r="L65" i="11"/>
  <c r="S24" i="11"/>
  <c r="I24" i="11" s="1"/>
  <c r="L24" i="11"/>
  <c r="AN24" i="11" s="1"/>
  <c r="L87" i="11"/>
  <c r="X87" i="11"/>
  <c r="I87" i="11" s="1"/>
  <c r="L56" i="11"/>
  <c r="X56" i="11"/>
  <c r="I56" i="11" s="1"/>
  <c r="S23" i="11"/>
  <c r="I23" i="11" s="1"/>
  <c r="L23" i="11"/>
  <c r="AN23" i="11" s="1"/>
  <c r="AD21" i="11"/>
  <c r="AD19" i="11" s="1"/>
  <c r="G107" i="11"/>
  <c r="AN107" i="11" s="1"/>
  <c r="O83" i="17"/>
  <c r="V77" i="11"/>
  <c r="G79" i="11"/>
  <c r="AN79" i="11" s="1"/>
  <c r="J109" i="17"/>
  <c r="E109" i="17" s="1"/>
  <c r="H102" i="10"/>
  <c r="J83" i="17"/>
  <c r="H76" i="10"/>
  <c r="J72" i="10"/>
  <c r="J96" i="17"/>
  <c r="H89" i="10"/>
  <c r="G82" i="11"/>
  <c r="AN82" i="11" s="1"/>
  <c r="G110" i="11"/>
  <c r="AN110" i="11" s="1"/>
  <c r="G94" i="11"/>
  <c r="AN94" i="11" s="1"/>
  <c r="AB21" i="11"/>
  <c r="AB19" i="11" s="1"/>
  <c r="M68" i="11"/>
  <c r="AP68" i="11" s="1"/>
  <c r="S104" i="11"/>
  <c r="I104" i="11" s="1"/>
  <c r="L78" i="11"/>
  <c r="AO90" i="17"/>
  <c r="M72" i="12"/>
  <c r="I83" i="12"/>
  <c r="G88" i="11"/>
  <c r="AN88" i="11" s="1"/>
  <c r="G93" i="11"/>
  <c r="AN93" i="11" s="1"/>
  <c r="M25" i="11"/>
  <c r="AP25" i="11" s="1"/>
  <c r="N25" i="11"/>
  <c r="M23" i="12"/>
  <c r="M17" i="12"/>
  <c r="L91" i="11"/>
  <c r="G105" i="11"/>
  <c r="AN105" i="11" s="1"/>
  <c r="L53" i="11"/>
  <c r="X53" i="11"/>
  <c r="I53" i="11" s="1"/>
  <c r="T25" i="11"/>
  <c r="T19" i="11" s="1"/>
  <c r="J103" i="11"/>
  <c r="AJ103" i="11" s="1"/>
  <c r="G80" i="11"/>
  <c r="AN80" i="11" s="1"/>
  <c r="S89" i="12" l="1"/>
  <c r="L25" i="11"/>
  <c r="BY73" i="13"/>
  <c r="BZ73" i="13" s="1"/>
  <c r="AP24" i="17"/>
  <c r="AP30" i="17"/>
  <c r="AT24" i="17"/>
  <c r="AT23" i="17" s="1"/>
  <c r="AT30" i="17"/>
  <c r="BQ70" i="13"/>
  <c r="AO72" i="13"/>
  <c r="F72" i="13"/>
  <c r="AH70" i="13"/>
  <c r="F70" i="13" s="1"/>
  <c r="AH21" i="13"/>
  <c r="S35" i="12"/>
  <c r="T35" i="12"/>
  <c r="I24" i="12"/>
  <c r="S24" i="12" s="1"/>
  <c r="O23" i="12"/>
  <c r="O17" i="12"/>
  <c r="I17" i="12" s="1"/>
  <c r="S17" i="12" s="1"/>
  <c r="AO82" i="11"/>
  <c r="AO83" i="11"/>
  <c r="AH24" i="11"/>
  <c r="AO78" i="11"/>
  <c r="S23" i="10"/>
  <c r="AO95" i="11"/>
  <c r="AO109" i="11"/>
  <c r="I70" i="10"/>
  <c r="G70" i="10" s="1"/>
  <c r="G72" i="11" s="1"/>
  <c r="AI104" i="11"/>
  <c r="D77" i="11"/>
  <c r="G77" i="11" s="1"/>
  <c r="AO86" i="11"/>
  <c r="I103" i="11"/>
  <c r="AO28" i="11"/>
  <c r="AN28" i="11"/>
  <c r="AI56" i="11"/>
  <c r="G26" i="11"/>
  <c r="AN27" i="11"/>
  <c r="AO27" i="11"/>
  <c r="AO29" i="17"/>
  <c r="AE29" i="17" s="1"/>
  <c r="AF29" i="17"/>
  <c r="AI87" i="11"/>
  <c r="Q23" i="10"/>
  <c r="AO92" i="11"/>
  <c r="AO97" i="11"/>
  <c r="AI20" i="11"/>
  <c r="AH20" i="11"/>
  <c r="AI91" i="11"/>
  <c r="AI65" i="11"/>
  <c r="AO99" i="11"/>
  <c r="AI85" i="11"/>
  <c r="AO96" i="11"/>
  <c r="AO89" i="11"/>
  <c r="AI53" i="11"/>
  <c r="AO100" i="11"/>
  <c r="AO56" i="11"/>
  <c r="AN56" i="11"/>
  <c r="G87" i="11"/>
  <c r="AN87" i="11" s="1"/>
  <c r="AH87" i="11"/>
  <c r="AH56" i="11"/>
  <c r="AH23" i="11"/>
  <c r="AO111" i="11"/>
  <c r="AO93" i="11"/>
  <c r="AO107" i="11"/>
  <c r="AO105" i="11"/>
  <c r="AO94" i="11"/>
  <c r="AN53" i="11"/>
  <c r="AO53" i="11"/>
  <c r="AN65" i="11"/>
  <c r="AO65" i="11"/>
  <c r="AH53" i="11"/>
  <c r="AO88" i="11"/>
  <c r="G104" i="11"/>
  <c r="AN104" i="11" s="1"/>
  <c r="AH104" i="11"/>
  <c r="G90" i="11"/>
  <c r="G85" i="11"/>
  <c r="AN85" i="11" s="1"/>
  <c r="AH85" i="11"/>
  <c r="AH78" i="11"/>
  <c r="AO80" i="11"/>
  <c r="AO110" i="11"/>
  <c r="AH65" i="11"/>
  <c r="G91" i="11"/>
  <c r="AN91" i="11" s="1"/>
  <c r="AH91" i="11"/>
  <c r="AN78" i="11"/>
  <c r="AO79" i="11"/>
  <c r="S76" i="10"/>
  <c r="R76" i="10"/>
  <c r="R23" i="10"/>
  <c r="S89" i="10"/>
  <c r="R89" i="10"/>
  <c r="Q89" i="10"/>
  <c r="F18" i="10"/>
  <c r="Q76" i="10"/>
  <c r="S102" i="10"/>
  <c r="R102" i="10"/>
  <c r="S83" i="10"/>
  <c r="R83" i="10"/>
  <c r="D19" i="10"/>
  <c r="D17" i="10" s="1"/>
  <c r="F19" i="10"/>
  <c r="Q102" i="10"/>
  <c r="E96" i="17"/>
  <c r="L103" i="11"/>
  <c r="J68" i="11"/>
  <c r="AJ68" i="11" s="1"/>
  <c r="L84" i="11"/>
  <c r="O66" i="10"/>
  <c r="O19" i="10" s="1"/>
  <c r="O17" i="10" s="1"/>
  <c r="I90" i="11"/>
  <c r="AI90" i="11" s="1"/>
  <c r="K71" i="12"/>
  <c r="AJ90" i="17" s="1"/>
  <c r="AE90" i="17" s="1"/>
  <c r="O67" i="12"/>
  <c r="T76" i="12"/>
  <c r="U76" i="12" s="1"/>
  <c r="J69" i="12"/>
  <c r="H72" i="12"/>
  <c r="AD79" i="17" s="1"/>
  <c r="I84" i="11"/>
  <c r="U21" i="11"/>
  <c r="U19" i="11" s="1"/>
  <c r="K68" i="11"/>
  <c r="AL68" i="11" s="1"/>
  <c r="D84" i="11"/>
  <c r="L90" i="11"/>
  <c r="D73" i="11"/>
  <c r="E83" i="17"/>
  <c r="T78" i="17"/>
  <c r="AA72" i="11"/>
  <c r="X72" i="11" s="1"/>
  <c r="N68" i="10"/>
  <c r="D109" i="17"/>
  <c r="D103" i="11"/>
  <c r="D30" i="17"/>
  <c r="D29" i="17"/>
  <c r="D25" i="11"/>
  <c r="AO79" i="17"/>
  <c r="M71" i="12"/>
  <c r="I72" i="12"/>
  <c r="J79" i="17"/>
  <c r="J70" i="10"/>
  <c r="H72" i="10"/>
  <c r="AP90" i="17"/>
  <c r="AF90" i="17" s="1"/>
  <c r="O79" i="17"/>
  <c r="V73" i="11"/>
  <c r="Y79" i="17"/>
  <c r="AF73" i="11"/>
  <c r="AC73" i="11" s="1"/>
  <c r="H17" i="12"/>
  <c r="AD24" i="17" s="1"/>
  <c r="S25" i="11"/>
  <c r="I25" i="11" s="1"/>
  <c r="J25" i="11"/>
  <c r="AJ25" i="11" s="1"/>
  <c r="AF31" i="17"/>
  <c r="S83" i="12"/>
  <c r="T83" i="12"/>
  <c r="M21" i="11"/>
  <c r="AP21" i="11" s="1"/>
  <c r="S77" i="11"/>
  <c r="I77" i="11" s="1"/>
  <c r="L77" i="11"/>
  <c r="J21" i="11"/>
  <c r="Q72" i="11" l="1"/>
  <c r="N72" i="11" s="1"/>
  <c r="AF30" i="17"/>
  <c r="AE31" i="17"/>
  <c r="AE30" i="17" s="1"/>
  <c r="BY72" i="13"/>
  <c r="BZ72" i="13" s="1"/>
  <c r="BQ21" i="13"/>
  <c r="AO21" i="13" s="1"/>
  <c r="AO19" i="13" s="1"/>
  <c r="AO70" i="13"/>
  <c r="BY70" i="13" s="1"/>
  <c r="BZ70" i="13" s="1"/>
  <c r="AH19" i="13"/>
  <c r="F19" i="13" s="1"/>
  <c r="F21" i="13"/>
  <c r="I23" i="12"/>
  <c r="T23" i="12" s="1"/>
  <c r="U23" i="12" s="1"/>
  <c r="T24" i="12"/>
  <c r="U24" i="12" s="1"/>
  <c r="AI77" i="11"/>
  <c r="I68" i="10"/>
  <c r="G68" i="10" s="1"/>
  <c r="AO77" i="11"/>
  <c r="AH25" i="11"/>
  <c r="G20" i="11"/>
  <c r="AN26" i="11"/>
  <c r="AO26" i="11"/>
  <c r="AN90" i="11"/>
  <c r="G103" i="11"/>
  <c r="AO103" i="11" s="1"/>
  <c r="AH103" i="11"/>
  <c r="AH90" i="11"/>
  <c r="AO85" i="11"/>
  <c r="AO91" i="11"/>
  <c r="AO104" i="11"/>
  <c r="AI25" i="11"/>
  <c r="AO90" i="11"/>
  <c r="AI103" i="11"/>
  <c r="AO87" i="11"/>
  <c r="AH77" i="11"/>
  <c r="G84" i="11"/>
  <c r="AN84" i="11" s="1"/>
  <c r="AH84" i="11"/>
  <c r="AN77" i="11"/>
  <c r="S72" i="10"/>
  <c r="R72" i="10"/>
  <c r="Q72" i="10"/>
  <c r="F17" i="10"/>
  <c r="K69" i="12"/>
  <c r="O18" i="12"/>
  <c r="H71" i="12"/>
  <c r="AD78" i="17" s="1"/>
  <c r="AJ21" i="11"/>
  <c r="AJ19" i="11" s="1"/>
  <c r="J19" i="11"/>
  <c r="M19" i="11"/>
  <c r="K21" i="11"/>
  <c r="D72" i="11"/>
  <c r="D78" i="17"/>
  <c r="T76" i="17"/>
  <c r="N67" i="10"/>
  <c r="AA70" i="11"/>
  <c r="X70" i="11" s="1"/>
  <c r="Y78" i="17"/>
  <c r="AF72" i="11"/>
  <c r="AC72" i="11" s="1"/>
  <c r="J78" i="17"/>
  <c r="J68" i="10"/>
  <c r="H70" i="10"/>
  <c r="AP79" i="17"/>
  <c r="AF79" i="17" s="1"/>
  <c r="AE79" i="17"/>
  <c r="E79" i="17"/>
  <c r="O78" i="17"/>
  <c r="V72" i="11"/>
  <c r="S72" i="12"/>
  <c r="T72" i="12"/>
  <c r="U72" i="12" s="1"/>
  <c r="S73" i="11"/>
  <c r="I73" i="11" s="1"/>
  <c r="AI73" i="11" s="1"/>
  <c r="L73" i="11"/>
  <c r="T17" i="12"/>
  <c r="U17" i="12" s="1"/>
  <c r="AO78" i="17"/>
  <c r="M69" i="12"/>
  <c r="I71" i="12"/>
  <c r="AF24" i="17"/>
  <c r="AE24" i="17"/>
  <c r="BY21" i="13" l="1"/>
  <c r="BZ21" i="13" s="1"/>
  <c r="BY19" i="13"/>
  <c r="BZ19" i="13" s="1"/>
  <c r="S23" i="12"/>
  <c r="K68" i="12"/>
  <c r="AJ86" i="17" s="1"/>
  <c r="AE86" i="17" s="1"/>
  <c r="AJ87" i="17"/>
  <c r="AE87" i="17" s="1"/>
  <c r="Q70" i="11"/>
  <c r="N70" i="11" s="1"/>
  <c r="AJ88" i="17"/>
  <c r="AE88" i="17" s="1"/>
  <c r="I67" i="10"/>
  <c r="G67" i="10" s="1"/>
  <c r="AO73" i="11"/>
  <c r="AQ19" i="11"/>
  <c r="AP19" i="11"/>
  <c r="AO20" i="11"/>
  <c r="AN20" i="11"/>
  <c r="AN73" i="11"/>
  <c r="G25" i="11"/>
  <c r="AN103" i="11"/>
  <c r="AH73" i="11"/>
  <c r="S70" i="10"/>
  <c r="R70" i="10"/>
  <c r="Q70" i="10"/>
  <c r="O16" i="12"/>
  <c r="J68" i="12"/>
  <c r="J67" i="12" s="1"/>
  <c r="H69" i="12"/>
  <c r="AD76" i="17" s="1"/>
  <c r="AL21" i="11"/>
  <c r="AL19" i="11" s="1"/>
  <c r="K19" i="11"/>
  <c r="D70" i="11"/>
  <c r="D76" i="17"/>
  <c r="T75" i="17"/>
  <c r="N66" i="10"/>
  <c r="N19" i="10" s="1"/>
  <c r="AA69" i="11"/>
  <c r="X69" i="11" s="1"/>
  <c r="AP78" i="17"/>
  <c r="AF78" i="17" s="1"/>
  <c r="AE78" i="17"/>
  <c r="Y76" i="17"/>
  <c r="AF70" i="11"/>
  <c r="AC70" i="11" s="1"/>
  <c r="P67" i="10"/>
  <c r="P66" i="10" s="1"/>
  <c r="S72" i="11"/>
  <c r="I72" i="11" s="1"/>
  <c r="AI72" i="11" s="1"/>
  <c r="L72" i="11"/>
  <c r="J76" i="17"/>
  <c r="J67" i="10"/>
  <c r="H68" i="10"/>
  <c r="S71" i="12"/>
  <c r="T71" i="12"/>
  <c r="U71" i="12" s="1"/>
  <c r="L26" i="10"/>
  <c r="O76" i="17"/>
  <c r="V70" i="11"/>
  <c r="L67" i="10"/>
  <c r="E78" i="17"/>
  <c r="I69" i="12"/>
  <c r="M68" i="12"/>
  <c r="I66" i="10" l="1"/>
  <c r="G66" i="10" s="1"/>
  <c r="K67" i="12"/>
  <c r="K18" i="12" s="1"/>
  <c r="Q69" i="11"/>
  <c r="N69" i="11" s="1"/>
  <c r="AH72" i="11"/>
  <c r="G70" i="11"/>
  <c r="AO72" i="11"/>
  <c r="AN72" i="11"/>
  <c r="AN25" i="11"/>
  <c r="AO25" i="11"/>
  <c r="S68" i="10"/>
  <c r="R68" i="10"/>
  <c r="Q68" i="10"/>
  <c r="H68" i="12"/>
  <c r="AD75" i="17" s="1"/>
  <c r="D69" i="11"/>
  <c r="D75" i="17"/>
  <c r="N68" i="11"/>
  <c r="I19" i="10"/>
  <c r="G19" i="10" s="1"/>
  <c r="T74" i="17"/>
  <c r="AA68" i="11"/>
  <c r="X68" i="11" s="1"/>
  <c r="O75" i="17"/>
  <c r="L66" i="10"/>
  <c r="V69" i="11"/>
  <c r="J75" i="17"/>
  <c r="H67" i="10"/>
  <c r="J66" i="10"/>
  <c r="Y75" i="17"/>
  <c r="AF69" i="11"/>
  <c r="AC69" i="11" s="1"/>
  <c r="E76" i="17"/>
  <c r="AO75" i="17"/>
  <c r="I68" i="12"/>
  <c r="M67" i="12"/>
  <c r="S69" i="12"/>
  <c r="T69" i="12"/>
  <c r="U69" i="12" s="1"/>
  <c r="S70" i="11"/>
  <c r="I70" i="11" s="1"/>
  <c r="AI70" i="11" s="1"/>
  <c r="L70" i="11"/>
  <c r="L25" i="10"/>
  <c r="H26" i="10"/>
  <c r="AJ85" i="17" l="1"/>
  <c r="AE85" i="17" s="1"/>
  <c r="AN70" i="11"/>
  <c r="AO70" i="11"/>
  <c r="G69" i="11"/>
  <c r="AH70" i="11"/>
  <c r="S67" i="10"/>
  <c r="R67" i="10"/>
  <c r="Q67" i="10"/>
  <c r="S26" i="10"/>
  <c r="R26" i="10"/>
  <c r="Q26" i="10"/>
  <c r="H66" i="10"/>
  <c r="K16" i="12"/>
  <c r="H67" i="12"/>
  <c r="AD74" i="17" s="1"/>
  <c r="J18" i="12"/>
  <c r="J16" i="12" s="1"/>
  <c r="D68" i="11"/>
  <c r="D74" i="17"/>
  <c r="I17" i="10"/>
  <c r="Q21" i="11"/>
  <c r="N17" i="10"/>
  <c r="AA21" i="11"/>
  <c r="T25" i="17"/>
  <c r="E75" i="17"/>
  <c r="L18" i="10"/>
  <c r="L24" i="10"/>
  <c r="H25" i="10"/>
  <c r="AO74" i="17"/>
  <c r="AE74" i="17" s="1"/>
  <c r="M18" i="12"/>
  <c r="I67" i="12"/>
  <c r="L69" i="11"/>
  <c r="S69" i="11"/>
  <c r="I69" i="11" s="1"/>
  <c r="AI69" i="11" s="1"/>
  <c r="S68" i="12"/>
  <c r="T68" i="12"/>
  <c r="U68" i="12" s="1"/>
  <c r="J74" i="17"/>
  <c r="J19" i="10"/>
  <c r="J17" i="10" s="1"/>
  <c r="G33" i="17"/>
  <c r="Q32" i="17"/>
  <c r="Q31" i="17" s="1"/>
  <c r="O74" i="17"/>
  <c r="V68" i="11"/>
  <c r="L19" i="10"/>
  <c r="AP75" i="17"/>
  <c r="AF68" i="11"/>
  <c r="AC68" i="11" s="1"/>
  <c r="P19" i="10"/>
  <c r="Q30" i="17" l="1"/>
  <c r="Q24" i="17" s="1"/>
  <c r="O32" i="17"/>
  <c r="O31" i="17" s="1"/>
  <c r="AP25" i="17"/>
  <c r="AO69" i="11"/>
  <c r="G68" i="11"/>
  <c r="AH69" i="11"/>
  <c r="AN69" i="11"/>
  <c r="S25" i="10"/>
  <c r="R25" i="10"/>
  <c r="Q25" i="10"/>
  <c r="S66" i="10"/>
  <c r="R66" i="10"/>
  <c r="Q66" i="10"/>
  <c r="H18" i="12"/>
  <c r="AD25" i="17" s="1"/>
  <c r="N21" i="11"/>
  <c r="N19" i="11" s="1"/>
  <c r="Q19" i="11"/>
  <c r="X21" i="11"/>
  <c r="X19" i="11" s="1"/>
  <c r="AA19" i="11"/>
  <c r="G17" i="10"/>
  <c r="D19" i="11" s="1"/>
  <c r="D25" i="17"/>
  <c r="D21" i="11"/>
  <c r="T23" i="17"/>
  <c r="G32" i="17"/>
  <c r="E74" i="17"/>
  <c r="S67" i="12"/>
  <c r="T67" i="12"/>
  <c r="U67" i="12" s="1"/>
  <c r="O25" i="17"/>
  <c r="V21" i="11"/>
  <c r="V19" i="11" s="1"/>
  <c r="I18" i="12"/>
  <c r="M16" i="12"/>
  <c r="P17" i="10"/>
  <c r="AF21" i="11"/>
  <c r="S68" i="11"/>
  <c r="I68" i="11" s="1"/>
  <c r="AI68" i="11" s="1"/>
  <c r="L68" i="11"/>
  <c r="AP74" i="17"/>
  <c r="AF74" i="17" s="1"/>
  <c r="J25" i="17"/>
  <c r="H19" i="10"/>
  <c r="H24" i="10"/>
  <c r="L17" i="10"/>
  <c r="H18" i="10"/>
  <c r="E31" i="17" l="1"/>
  <c r="AO68" i="11"/>
  <c r="AO25" i="17"/>
  <c r="AO23" i="17" s="1"/>
  <c r="AP23" i="17"/>
  <c r="G21" i="11"/>
  <c r="AN68" i="11"/>
  <c r="AH68" i="11"/>
  <c r="S24" i="10"/>
  <c r="R24" i="10"/>
  <c r="Q24" i="10"/>
  <c r="S18" i="10"/>
  <c r="R18" i="10"/>
  <c r="Q18" i="10"/>
  <c r="S19" i="10"/>
  <c r="R19" i="10"/>
  <c r="Q19" i="10"/>
  <c r="AC21" i="11"/>
  <c r="AC19" i="11" s="1"/>
  <c r="AF19" i="11"/>
  <c r="D23" i="17"/>
  <c r="E25" i="17"/>
  <c r="H17" i="10"/>
  <c r="S17" i="10" s="1"/>
  <c r="Y23" i="17"/>
  <c r="I16" i="12"/>
  <c r="S18" i="12"/>
  <c r="T18" i="12"/>
  <c r="U18" i="12" s="1"/>
  <c r="S21" i="11"/>
  <c r="L21" i="11"/>
  <c r="G31" i="17"/>
  <c r="O30" i="17" l="1"/>
  <c r="E30" i="17" s="1"/>
  <c r="AO21" i="11"/>
  <c r="G19" i="11"/>
  <c r="AN21" i="11"/>
  <c r="I21" i="11"/>
  <c r="S19" i="11"/>
  <c r="L19" i="11"/>
  <c r="E23" i="17"/>
  <c r="G30" i="17"/>
  <c r="AF23" i="17"/>
  <c r="R17" i="10"/>
  <c r="Q17" i="10"/>
  <c r="AO19" i="11" l="1"/>
  <c r="AN19" i="11"/>
  <c r="AI21" i="11"/>
  <c r="AH21" i="11"/>
  <c r="I19" i="11"/>
  <c r="G24" i="17"/>
  <c r="E24" i="17" s="1"/>
  <c r="G23" i="17"/>
  <c r="AI19" i="11" l="1"/>
  <c r="AH19" i="11"/>
  <c r="H102" i="12" l="1"/>
  <c r="H22" i="12" l="1"/>
  <c r="H16" i="12" s="1"/>
  <c r="AD109" i="17"/>
  <c r="T102" i="12"/>
  <c r="U102" i="12" s="1"/>
  <c r="AD29" i="17" l="1"/>
  <c r="T22" i="12"/>
  <c r="U22" i="12" s="1"/>
  <c r="AD23" i="17"/>
  <c r="T16" i="12"/>
  <c r="U16" i="12" s="1"/>
  <c r="S104" i="12"/>
  <c r="G103" i="12"/>
  <c r="S103" i="12" l="1"/>
  <c r="G102" i="12"/>
  <c r="G22" i="12" s="1"/>
  <c r="D22" i="12"/>
  <c r="S102" i="12"/>
  <c r="S22" i="12" l="1"/>
  <c r="G16" i="12"/>
  <c r="S16" i="12" s="1"/>
  <c r="AE84" i="17"/>
  <c r="AP84" i="17"/>
  <c r="AF84" i="17" s="1"/>
  <c r="AF83" i="17" s="1"/>
  <c r="AF75" i="17" s="1"/>
  <c r="H19" i="24"/>
  <c r="AF25" i="17" l="1"/>
  <c r="AE25" i="17" s="1"/>
  <c r="AE23" i="17" s="1"/>
  <c r="AE75" i="17"/>
  <c r="F217" i="22" l="1"/>
  <c r="G217" i="22" s="1"/>
  <c r="E210" i="22"/>
  <c r="E211" i="22"/>
  <c r="F211" i="22" s="1"/>
  <c r="G211" i="22" s="1"/>
  <c r="AE111" i="17"/>
  <c r="AF111" i="17"/>
  <c r="E243" i="22" l="1"/>
  <c r="F210" i="22"/>
  <c r="G210" i="22" s="1"/>
  <c r="F243" i="22" l="1"/>
  <c r="G243" i="22" s="1"/>
  <c r="E250" i="22"/>
  <c r="E244" i="22"/>
  <c r="F244" i="22" s="1"/>
  <c r="G244" i="22" s="1"/>
  <c r="F250" i="22" l="1"/>
  <c r="G250" i="22" s="1"/>
  <c r="E252" i="22"/>
  <c r="F252" i="22" s="1"/>
  <c r="G252" i="22" s="1"/>
</calcChain>
</file>

<file path=xl/comments1.xml><?xml version="1.0" encoding="utf-8"?>
<comments xmlns="http://schemas.openxmlformats.org/spreadsheetml/2006/main">
  <authors>
    <author>8f</author>
  </authors>
  <commentLis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8f: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<sst xmlns="http://schemas.openxmlformats.org/spreadsheetml/2006/main" count="8308" uniqueCount="1023">
  <si>
    <t>Остаток освоения капитальных вложений на конец отчетного периода, млн. рублей (без НДС)</t>
  </si>
  <si>
    <t>Отклонение от плана освоения по итогам отчетного периода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</si>
  <si>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</si>
  <si>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</si>
  <si>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</si>
  <si>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</si>
  <si>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</si>
  <si>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</si>
  <si>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</si>
  <si>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</si>
  <si>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</si>
  <si>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</si>
  <si>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</si>
  <si>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</si>
  <si>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</si>
  <si>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</si>
  <si>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</si>
  <si>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</si>
  <si>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</si>
  <si>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</si>
  <si>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</si>
  <si>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</si>
  <si>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</si>
  <si>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</si>
  <si>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</si>
  <si>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</si>
  <si>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</si>
  <si>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</si>
  <si>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</si>
  <si>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</si>
  <si>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</si>
  <si>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</si>
  <si>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</si>
  <si>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</si>
  <si>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</si>
  <si>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</si>
  <si>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</si>
  <si>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Отклонение от плана ввода основных средств по итогам отчетного периода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</si>
  <si>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</si>
  <si>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</si>
  <si>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</si>
  <si>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</si>
  <si>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</si>
  <si>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</si>
  <si>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</si>
  <si>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</si>
  <si>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</si>
  <si>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</si>
  <si>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</si>
  <si>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</si>
  <si>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</si>
  <si>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</si>
  <si>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</si>
  <si>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</si>
  <si>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</si>
  <si>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</si>
  <si>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</si>
  <si>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</si>
  <si>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</si>
  <si>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</si>
  <si>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</si>
  <si>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</si>
  <si>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</si>
  <si>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</si>
  <si>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</si>
  <si>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</si>
  <si>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</si>
  <si>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</si>
  <si>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</si>
  <si>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</si>
  <si>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</si>
  <si>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</si>
  <si>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</si>
  <si>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N 14</t>
  </si>
  <si>
    <t>Форма 14. Отчет о постановке объектов электросетевого</t>
  </si>
  <si>
    <t>хозяйства под напряжение и (или) включении объектов капитального  строительства для проведения пусконаладочных работ (квартальный)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</si>
  <si>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</si>
  <si>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</si>
  <si>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</si>
  <si>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</si>
  <si>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</si>
  <si>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</si>
  <si>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</si>
  <si>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</si>
  <si>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</si>
  <si>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</si>
  <si>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</si>
  <si>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</si>
  <si>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</si>
  <si>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</si>
  <si>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</si>
  <si>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</si>
  <si>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</si>
  <si>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</si>
  <si>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</si>
  <si>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</si>
  <si>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N 15</t>
  </si>
  <si>
    <t>Форма 15. Отчет об исполнении плана ввода объектов инвестиционной</t>
  </si>
  <si>
    <t>деятельности (мощностей) в эксплуатацию (квартальный)</t>
  </si>
  <si>
    <t>Отклонения от плановых показателей по итогам отчетного периода</t>
  </si>
  <si>
    <t>7.6.</t>
  </si>
  <si>
    <t>7.7.</t>
  </si>
  <si>
    <t>Приложение N 16</t>
  </si>
  <si>
    <t>Форма 16. Отчет об исполнении плана вывода объектов инвестиционной</t>
  </si>
  <si>
    <t>деятельности (мощностей) из эксплуатации (квартальный)</t>
  </si>
  <si>
    <t>Форма 17. Отчет об исполнении основных этапов работ по инвестиционным</t>
  </si>
  <si>
    <t xml:space="preserve">              проектам инвестиционной программы (квартальный)</t>
  </si>
  <si>
    <t>Приложение N 17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</si>
  <si>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</si>
  <si>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</si>
  <si>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</si>
  <si>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</si>
  <si>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</si>
  <si>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</si>
  <si>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</si>
  <si>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</si>
  <si>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</si>
  <si>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</si>
  <si>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</si>
  <si>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</si>
  <si>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</si>
  <si>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</si>
  <si>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</si>
  <si>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</si>
  <si>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</si>
  <si>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</si>
  <si>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</si>
  <si>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</si>
  <si>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</si>
  <si>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</si>
  <si>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</si>
  <si>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</si>
  <si>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N 18</t>
  </si>
  <si>
    <t xml:space="preserve">    Форма 18. Отчет о фактических значениях количественных показателей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</si>
  <si>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</si>
  <si>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    Форма 19. Отчет о достигнутых результатах в части, касающейся расширения пропускной способности, снижения потерь</t>
  </si>
  <si>
    <t>в сетях и увеличения резерва для присоединения потребителей отдельно по каждому центру питания напряжением 35 кВ и выше (квартальный)</t>
  </si>
  <si>
    <t>факт на конец отчетного периода</t>
  </si>
  <si>
    <t>Отклонение от плановых значений по итогам отчетного периода</t>
  </si>
  <si>
    <t>млн. кВт.ч</t>
  </si>
  <si>
    <t>Объем продукции, отпущенной с шин (коллекторов)</t>
  </si>
  <si>
    <t>тыс. Гкал</t>
  </si>
  <si>
    <t>Объем продукции, отпущенной (проданной) потребителям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</si>
  <si>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</si>
  <si>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</si>
  <si>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1.2.3.1.2.</t>
  </si>
  <si>
    <t>Векселя</t>
  </si>
  <si>
    <t>3.1.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</si>
  <si>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</si>
  <si>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</si>
  <si>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</si>
  <si>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</si>
  <si>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</si>
  <si>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</si>
  <si>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</si>
  <si>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</si>
  <si>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БЮДЖЕТ ДВИЖЕНИЯ ДЕНЕЖНЫХ СРЕДСТВ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</si>
  <si>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</si>
  <si>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</si>
  <si>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</si>
  <si>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</si>
  <si>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</si>
  <si>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</si>
  <si>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</si>
  <si>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</si>
  <si>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</si>
  <si>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</si>
  <si>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</si>
  <si>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</si>
  <si>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</si>
  <si>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</si>
  <si>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</si>
  <si>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</si>
  <si>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</si>
  <si>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</si>
  <si>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</si>
  <si>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</si>
  <si>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</si>
  <si>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</si>
  <si>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</si>
  <si>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</si>
  <si>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</si>
  <si>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</si>
  <si>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</si>
  <si>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</si>
  <si>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</si>
  <si>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</si>
  <si>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</si>
  <si>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</si>
  <si>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</si>
  <si>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</si>
  <si>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</si>
  <si>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</si>
  <si>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</si>
  <si>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</si>
  <si>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</si>
  <si>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</si>
  <si>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</si>
  <si>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</si>
  <si>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</si>
  <si>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</si>
  <si>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</si>
  <si>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</si>
  <si>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</si>
  <si>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</si>
  <si>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Поступления от эмиссии акций &lt;**&gt;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</si>
  <si>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</si>
  <si>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</si>
  <si>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</si>
  <si>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</si>
  <si>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</si>
  <si>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</si>
  <si>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</si>
  <si>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</si>
  <si>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</t>
  </si>
  <si>
    <t>Факт                                1 квартал                               2018 г.</t>
  </si>
  <si>
    <t>Факт                                2 квартал                               2018 г.</t>
  </si>
  <si>
    <r>
      <t>Источники финансирования инвестиционной программы всего (</t>
    </r>
    <r>
      <rPr>
        <b/>
        <sz val="12"/>
        <color indexed="12"/>
        <rFont val="Times New Roman"/>
        <family val="1"/>
        <charset val="204"/>
      </rPr>
      <t>строка I</t>
    </r>
    <r>
      <rPr>
        <b/>
        <sz val="12"/>
        <color indexed="8"/>
        <rFont val="Times New Roman"/>
        <family val="1"/>
        <charset val="204"/>
      </rPr>
      <t xml:space="preserve"> + </t>
    </r>
    <r>
      <rPr>
        <b/>
        <sz val="12"/>
        <color indexed="12"/>
        <rFont val="Times New Roman"/>
        <family val="1"/>
        <charset val="204"/>
      </rPr>
      <t>строка II</t>
    </r>
    <r>
      <rPr>
        <b/>
        <sz val="12"/>
        <color indexed="8"/>
        <rFont val="Times New Roman"/>
        <family val="1"/>
        <charset val="204"/>
      </rPr>
      <t>) всего, в том числе:</t>
    </r>
  </si>
  <si>
    <t>Финансирование произведено за счет тарифной выручки от оказания услуг по передаче электрической энергии. В связи с недостаточностью финансовых средств в конце 2017 года, обусловленной отсутствием утвержденной суммы расходов на 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 не превышающей 15 кВт включительно, не включаемых в состав платы за технологическое присоединение (строительство "последней мили") в необходимой валовой выручке на оказание услуг по передаче электрической энергии на 2017 год и на основании отсрочки оплаты выполненных работ предусмотренной условиями договора подряда, финансирование выполненных работ перенесено с 2017 года на 2018 год, что учтено в корректировке ИПР на 2018 год.</t>
  </si>
  <si>
    <r>
      <t xml:space="preserve"> Утвержденные плановые значения показателей приведены в соответствии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№117 от 31.10.2017 г. "Об утверждении инвестиционной программы ООО "Мордовская сетевая компания" на 2018-2021 годы"</t>
    </r>
  </si>
  <si>
    <t>Приложение N 10 к приказу Минэнерго России от 25 апреля 2018 г. N 320</t>
  </si>
  <si>
    <t>Остаток финансирования капитальных вложений на конец отчетного периода в прогнозных ценах соответствую щих лет, млн. рублей (с НДС)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</si>
  <si>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</si>
  <si>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</si>
  <si>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1.1</t>
  </si>
  <si>
    <t>Технологическое присоединение, всего, в том числе:</t>
  </si>
  <si>
    <t>Н_МСК_17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</si>
  <si>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</si>
  <si>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</si>
  <si>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</si>
  <si>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</si>
  <si>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</si>
  <si>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</si>
  <si>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</si>
  <si>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</si>
  <si>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Замена ячеек с автоматами АВМ-1000 А на панели щитов ЩО-70 в ТП-10/0,4 кВ «Масис» по адресу: г.Саранск, Александровское шоссе, 26</t>
  </si>
  <si>
    <t>Н_МСК_01</t>
  </si>
  <si>
    <t xml:space="preserve"> Установка камеры КСО-366 1НУЗ  В ТП-10/0,4 кВ «Масис» по адресу: г.Саранск, Александровское шоссе, 26</t>
  </si>
  <si>
    <t>Н_МСК_02</t>
  </si>
  <si>
    <t>Замена выключателей нагрузки ВН-16 на ВНА/ТЕ-(Л)л-10/630 ТП-560/630/6/0,4 кВ «СТЭМ» по адресу: г.Саранск, ул. Пролетарская, 144 А</t>
  </si>
  <si>
    <t>Н_МСК_03</t>
  </si>
  <si>
    <t>Замена масляных выключателей на вакуумные в ТП-630/10/0,4 кВ «Ремстроймаш», по адресу: г.Саранск, Александровское шоссе, 8</t>
  </si>
  <si>
    <t>Н_МСК_04</t>
  </si>
  <si>
    <t>Монтаж ТСН-10/0,4 кВ для ТП-630/10/0,4 кВ «Рестроймаш», по адресу: г.Саранск, Александровское шоссе, 8</t>
  </si>
  <si>
    <t>Н_МСК_05</t>
  </si>
  <si>
    <t>Реконструкция линии ВЛ-0,4 кВ протяженностью 0,867 км на ВЛИ-0,4 кВ по адресу: р.п. Ромоданово, пер. Филатова</t>
  </si>
  <si>
    <t>Н_МСК_06</t>
  </si>
  <si>
    <t>Реконструкция ВЛ-10 кВ от яч. 23 ГПП 110/10 кВ «ВКМ-Сталь»</t>
  </si>
  <si>
    <t>Н_МСК_07</t>
  </si>
  <si>
    <t>Замена двух КЛ-6 кВ от ГРУ-6 кВ ТЭЦ-2 до ТП-630/10/0,4 кВ «Ремстроймаш», по адресу: г.Саранск, Александровское шоссе, 8</t>
  </si>
  <si>
    <t>Н_МСК_08</t>
  </si>
  <si>
    <t>Внедрение автоматизированной системы технического учета электроэнергии (АСТУЭ) в количестве 312 шт.</t>
  </si>
  <si>
    <t>Н_МСК_09</t>
  </si>
  <si>
    <t>Внедрение автоматизированной системы технического учета электроэнергии (АСТУЭ) в количестве 17 шт.</t>
  </si>
  <si>
    <t>Н_МСК_10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</si>
  <si>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</si>
  <si>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</si>
  <si>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 xml:space="preserve">Приобретение в лизинг автотранспортных средств </t>
  </si>
  <si>
    <t>1.6.1.1</t>
  </si>
  <si>
    <t>Приобретение в лизинг автотранспортных средств УАЗ-390995-04 Комби в количестве 1 ед.</t>
  </si>
  <si>
    <t>Н_МСК_11</t>
  </si>
  <si>
    <t>1.6.1.2</t>
  </si>
  <si>
    <t>Приобретение в лизинг автотранспортных средств УАЗ-390945-520 Фермер в количестве 1 ед.</t>
  </si>
  <si>
    <t>Н_МСК_12</t>
  </si>
  <si>
    <t>1.6.1.3</t>
  </si>
  <si>
    <t>Приобретение в лизинг автотранспортных средств Автогидроподъемник телескопический на шасси ГАЗ 3309 со сдвоенной кабиной в количестве 1 ед.</t>
  </si>
  <si>
    <t>Н_МСК_13</t>
  </si>
  <si>
    <t>1.6.1.4</t>
  </si>
  <si>
    <t>Приобретение в лизинг автотранспортных средств Автогидроподъемник телескопический на шасси ГАЗ 33088-1010 Садко 4х4 в количестве 1 ед.</t>
  </si>
  <si>
    <t>Н_МСК_18</t>
  </si>
  <si>
    <t xml:space="preserve">Приобретение АИД-70М </t>
  </si>
  <si>
    <t>Н_МСК_14</t>
  </si>
  <si>
    <t>1.6.3</t>
  </si>
  <si>
    <t>Приобретение прибора Атлет-319 «СКИН»</t>
  </si>
  <si>
    <t>Н_МСК_15</t>
  </si>
  <si>
    <t>1.6.4</t>
  </si>
  <si>
    <t>Приобретение прибора Рейс 105 М1</t>
  </si>
  <si>
    <t>Н_МСК_16</t>
  </si>
  <si>
    <t>Оценка полной стоимости инвестиционного проекта в прогнозных ценах соответствующих лет,                     млн. рублей                    (с НДС)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</si>
  <si>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</si>
  <si>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7.3.1.</t>
  </si>
  <si>
    <t xml:space="preserve">              1. Финансово-экономическая модель деятельности субъекта электроэнергетики</t>
  </si>
  <si>
    <t xml:space="preserve">      Субъект Российской Федерации: Республика Мордовия</t>
  </si>
  <si>
    <t>1.1.1</t>
  </si>
  <si>
    <t>1.1.2</t>
  </si>
  <si>
    <t>1.1.3</t>
  </si>
  <si>
    <t>1.8.1</t>
  </si>
  <si>
    <t>1.8.2</t>
  </si>
  <si>
    <t>2.1.1</t>
  </si>
  <si>
    <t>2.1.2</t>
  </si>
  <si>
    <t>2.1.3</t>
  </si>
  <si>
    <t>2.8.1</t>
  </si>
  <si>
    <t>2.8.2</t>
  </si>
  <si>
    <t>2.1.4</t>
  </si>
  <si>
    <t>2.2.1</t>
  </si>
  <si>
    <t>2.2.2</t>
  </si>
  <si>
    <t>2.2.3</t>
  </si>
  <si>
    <t>2.2.4</t>
  </si>
  <si>
    <t>2.2.5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</si>
  <si>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</si>
  <si>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</si>
  <si>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</si>
  <si>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</si>
  <si>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</si>
  <si>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</si>
  <si>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</si>
  <si>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</si>
  <si>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3.1.1</t>
  </si>
  <si>
    <t>3.1.2</t>
  </si>
  <si>
    <t>3.1.3</t>
  </si>
  <si>
    <t>3.8.1</t>
  </si>
  <si>
    <t>3.8.2</t>
  </si>
  <si>
    <t>4.1.2</t>
  </si>
  <si>
    <t>4.1.1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</si>
  <si>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</si>
  <si>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</si>
  <si>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</si>
  <si>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</si>
  <si>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</si>
  <si>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</si>
  <si>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</si>
  <si>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</si>
  <si>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</si>
  <si>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5.8.1</t>
  </si>
  <si>
    <t>5.8.2</t>
  </si>
  <si>
    <t>6.1.1</t>
  </si>
  <si>
    <t>6.1.2</t>
  </si>
  <si>
    <t>6.1.3</t>
  </si>
  <si>
    <t>6.8.1</t>
  </si>
  <si>
    <t>6.8.2</t>
  </si>
  <si>
    <t>7.1.1</t>
  </si>
  <si>
    <t>7.1.2</t>
  </si>
  <si>
    <t>7.1.3</t>
  </si>
  <si>
    <t>7.8.1</t>
  </si>
  <si>
    <t>7.8.2</t>
  </si>
  <si>
    <t>15.1.3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</si>
  <si>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</si>
  <si>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</si>
  <si>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</si>
  <si>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</si>
  <si>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</si>
  <si>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</si>
  <si>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</si>
  <si>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</si>
  <si>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</si>
  <si>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</si>
  <si>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</si>
  <si>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</si>
  <si>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</si>
  <si>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</si>
  <si>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</si>
  <si>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</si>
  <si>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</si>
  <si>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</si>
  <si>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23.3.1</t>
  </si>
  <si>
    <t>23.3.2</t>
  </si>
  <si>
    <t>23.3.3</t>
  </si>
  <si>
    <t>23.3.4</t>
  </si>
  <si>
    <t>23.3.5</t>
  </si>
  <si>
    <t>23.3.6</t>
  </si>
  <si>
    <t>23.3.7</t>
  </si>
  <si>
    <t>24.6.1</t>
  </si>
  <si>
    <t>24.6.2</t>
  </si>
  <si>
    <t>24.7.1</t>
  </si>
  <si>
    <t>24.7.2</t>
  </si>
  <si>
    <t>24.7.3</t>
  </si>
  <si>
    <t>24.8.1</t>
  </si>
  <si>
    <t>24.8.2</t>
  </si>
  <si>
    <t>24.9.1</t>
  </si>
  <si>
    <t>24.9.2</t>
  </si>
  <si>
    <t>24.9.3</t>
  </si>
  <si>
    <t>25.1.1</t>
  </si>
  <si>
    <t>25.3.1</t>
  </si>
  <si>
    <t>27.1.1</t>
  </si>
  <si>
    <t>27.1.2</t>
  </si>
  <si>
    <t>27.1.3</t>
  </si>
  <si>
    <t>27.2.1</t>
  </si>
  <si>
    <t>27.2.2</t>
  </si>
  <si>
    <t>27.3.1</t>
  </si>
  <si>
    <t>27.3.2</t>
  </si>
  <si>
    <t>1.2.1</t>
  </si>
  <si>
    <t>1.2.2</t>
  </si>
  <si>
    <t>1.2.3</t>
  </si>
  <si>
    <t>1.4.1</t>
  </si>
  <si>
    <t>1.4.2</t>
  </si>
  <si>
    <t>3.2.1</t>
  </si>
  <si>
    <t>3.2.2</t>
  </si>
  <si>
    <t>3.2.3</t>
  </si>
  <si>
    <t>9.2.1</t>
  </si>
  <si>
    <t>9.3.1</t>
  </si>
  <si>
    <t>10.1.1</t>
  </si>
  <si>
    <t>10.1.2</t>
  </si>
  <si>
    <t>10.1.3</t>
  </si>
  <si>
    <t>10.8.1</t>
  </si>
  <si>
    <t>10.8.2</t>
  </si>
  <si>
    <t>10.9.1</t>
  </si>
  <si>
    <t>10.9.2</t>
  </si>
  <si>
    <t>11.2.1</t>
  </si>
  <si>
    <t>11.2.2</t>
  </si>
  <si>
    <t>11.2.3</t>
  </si>
  <si>
    <t>11.8.1</t>
  </si>
  <si>
    <t>12.2.1</t>
  </si>
  <si>
    <t>13.1.1</t>
  </si>
  <si>
    <t>13.1.2</t>
  </si>
  <si>
    <t>13.1.3</t>
  </si>
  <si>
    <t>13.1.4</t>
  </si>
  <si>
    <t>13.1.5</t>
  </si>
  <si>
    <t>13.1.6</t>
  </si>
  <si>
    <t>13.4.1</t>
  </si>
  <si>
    <t>14.2.1</t>
  </si>
  <si>
    <t>14.2.2</t>
  </si>
  <si>
    <t>14.2.3</t>
  </si>
  <si>
    <t>14.4.1</t>
  </si>
  <si>
    <t>14.4.2</t>
  </si>
  <si>
    <t>15.1.1</t>
  </si>
  <si>
    <t>15.1.2</t>
  </si>
  <si>
    <t>нд</t>
  </si>
  <si>
    <t>0.1</t>
  </si>
  <si>
    <t>Технологическое присоединение, всего</t>
  </si>
  <si>
    <t>0.2</t>
  </si>
  <si>
    <t>0.3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</si>
  <si>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</si>
  <si>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</si>
  <si>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</si>
  <si>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</si>
  <si>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</si>
  <si>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</si>
  <si>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</si>
  <si>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</si>
  <si>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 не превышающей 15 кВт включительно, не включаемых в состав платы за технологическое присоединение (строительство "последней мили")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</si>
  <si>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</si>
  <si>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</si>
  <si>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</si>
  <si>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</si>
  <si>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</si>
  <si>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1.1.3.1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</si>
  <si>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</si>
  <si>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</si>
  <si>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</si>
  <si>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</si>
  <si>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</si>
  <si>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</si>
  <si>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</si>
  <si>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</si>
  <si>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</si>
  <si>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</si>
  <si>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</si>
  <si>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</si>
  <si>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</si>
  <si>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Приложение N 13 к приказу Минэнерго России от 25 апреля 2018 г.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</si>
  <si>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</si>
  <si>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x</t>
  </si>
  <si>
    <t>Погашение кредитов и займов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</si>
  <si>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</si>
  <si>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</si>
  <si>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</si>
  <si>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</si>
  <si>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</si>
  <si>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</si>
  <si>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</si>
  <si>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</si>
  <si>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</si>
  <si>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</si>
  <si>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</si>
  <si>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</si>
  <si>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</si>
  <si>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</si>
  <si>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</si>
  <si>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</si>
  <si>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</si>
  <si>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</si>
  <si>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</si>
  <si>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</si>
  <si>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</si>
  <si>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</si>
  <si>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</si>
  <si>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</si>
  <si>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</si>
  <si>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</si>
  <si>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</si>
  <si>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</si>
  <si>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</t>
  </si>
  <si>
    <t>1.6.2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</si>
  <si>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</si>
  <si>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</si>
  <si>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</si>
  <si>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</si>
  <si>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</si>
  <si>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</si>
  <si>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</si>
  <si>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Класс напряжения, кВ</t>
  </si>
  <si>
    <t>6-10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</si>
  <si>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</si>
  <si>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</si>
  <si>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</si>
  <si>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</si>
  <si>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</si>
  <si>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</si>
  <si>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</si>
  <si>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</si>
  <si>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</si>
  <si>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</si>
  <si>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</si>
  <si>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</si>
  <si>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</si>
  <si>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</si>
  <si>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</si>
  <si>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</si>
  <si>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4.10</t>
  </si>
  <si>
    <t>4.11</t>
  </si>
  <si>
    <t>4.12</t>
  </si>
  <si>
    <t>4.13</t>
  </si>
  <si>
    <t>4.14</t>
  </si>
  <si>
    <t>4.15</t>
  </si>
  <si>
    <t>4.16</t>
  </si>
  <si>
    <t>5.10</t>
  </si>
  <si>
    <t>5.11</t>
  </si>
  <si>
    <t>5.12</t>
  </si>
  <si>
    <t>5.13</t>
  </si>
  <si>
    <t>5.14</t>
  </si>
  <si>
    <t>факт на 01.01.2018 год</t>
  </si>
  <si>
    <t>факт 2017 года (на 01.01.2017 года)</t>
  </si>
  <si>
    <t>Отчет о реализации инвестиционной программы Общества с ограниченной ответственностью «Мордовская сетевая компания»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</si>
  <si>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2018 год</t>
    </r>
  </si>
  <si>
    <t>в соответствии с приказом Министерства энергетики и тарифной политики РМ №117 от 31.10.2017 г. "Об утверждении инвестиционной программы ООО "Мордовская сетевая компания" на 2018-2021 годы"</t>
  </si>
  <si>
    <t>Приложение N 19 к приказу Минэнерго России от 25 апреля 2018 г. N 320</t>
  </si>
  <si>
    <t>Фактическое снижение потерь,                        кВт x ч/год</t>
  </si>
  <si>
    <t>Инвестиционная программа Общества с ограниченной ответственностью «Мордовская сетевая компания»</t>
  </si>
  <si>
    <t>Форма 20. Отчет об исполнении финансового плана субъекта электроэнергетики (квартальный)</t>
  </si>
  <si>
    <t>Приложение N 20 к приказу Минэнерго России от 25 апреля 2018 г. N 320</t>
  </si>
  <si>
    <t>Отчетный 2018 год</t>
  </si>
  <si>
    <t>Факт                                1 полугодие                               2018 г.</t>
  </si>
  <si>
    <t>План                                    2018 год</t>
  </si>
  <si>
    <t>2. Источники финансирования инвестиционной программы субъекта электроэнергетики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</si>
  <si>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</si>
  <si>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</si>
  <si>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</si>
  <si>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</si>
  <si>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</si>
  <si>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</si>
  <si>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</si>
  <si>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</si>
  <si>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</si>
  <si>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</si>
  <si>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</si>
  <si>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</si>
  <si>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</si>
  <si>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</si>
  <si>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</si>
  <si>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>к приказу Минэнерго России</t>
  </si>
  <si>
    <t>от 25 апреля 2018 г. N 320</t>
  </si>
  <si>
    <t xml:space="preserve">           Утвержденные плановые значения показателей приведены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</si>
  <si>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</si>
  <si>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</si>
  <si>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</si>
  <si>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</si>
  <si>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</si>
  <si>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</si>
  <si>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</si>
  <si>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МВxА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</si>
  <si>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</si>
  <si>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</si>
  <si>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</si>
  <si>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</si>
  <si>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&lt;*&gt;</t>
  </si>
  <si>
    <t>км ВЛ 1-цеп</t>
  </si>
  <si>
    <t>км ВЛ 2-цеп</t>
  </si>
  <si>
    <t>км КЛ</t>
  </si>
  <si>
    <t>&lt;*&gt;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</si>
  <si>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</si>
  <si>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Наименование объекта, выводимого из эксплуатации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</si>
  <si>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</si>
  <si>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</si>
  <si>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</si>
  <si>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</si>
  <si>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</si>
  <si>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</si>
  <si>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</si>
  <si>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</si>
  <si>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</si>
  <si>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</si>
  <si>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</si>
  <si>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</si>
  <si>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N п/п</t>
  </si>
  <si>
    <t>Показатель</t>
  </si>
  <si>
    <t>Ед. изм.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</si>
  <si>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</si>
  <si>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</si>
  <si>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</si>
  <si>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</si>
  <si>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 &lt;*&gt;: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</si>
  <si>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</si>
  <si>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</si>
  <si>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</si>
  <si>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</si>
  <si>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</si>
  <si>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</si>
  <si>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</si>
  <si>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</si>
  <si>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</si>
  <si>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</si>
  <si>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</si>
  <si>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</si>
  <si>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</si>
  <si>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</si>
  <si>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</si>
  <si>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</si>
  <si>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</si>
  <si>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</si>
  <si>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</si>
  <si>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</si>
  <si>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</si>
  <si>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</si>
  <si>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</si>
  <si>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</si>
  <si>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</si>
  <si>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</si>
  <si>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</si>
  <si>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</si>
  <si>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</si>
  <si>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</si>
  <si>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</si>
  <si>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</si>
  <si>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</si>
  <si>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</si>
  <si>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</si>
  <si>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</si>
  <si>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&lt;*****&gt;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</si>
  <si>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</si>
  <si>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</si>
  <si>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</si>
  <si>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</si>
  <si>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</si>
  <si>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</si>
  <si>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</si>
  <si>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</si>
  <si>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</si>
  <si>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</si>
  <si>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</si>
  <si>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</si>
  <si>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</si>
  <si>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</si>
  <si>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</si>
  <si>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</si>
  <si>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</si>
  <si>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</si>
  <si>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</si>
  <si>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</si>
  <si>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IV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</si>
  <si>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</si>
  <si>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</si>
  <si>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</si>
  <si>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</si>
  <si>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</si>
  <si>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</si>
  <si>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</si>
  <si>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</si>
  <si>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</si>
  <si>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</si>
  <si>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</si>
  <si>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</si>
  <si>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</si>
  <si>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</si>
  <si>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</si>
  <si>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</si>
  <si>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</si>
  <si>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</si>
  <si>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</si>
  <si>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</si>
  <si>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</si>
  <si>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</si>
  <si>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</si>
  <si>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</si>
  <si>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</si>
  <si>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</si>
  <si>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</si>
  <si>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рефинансирование кредитов и займов</t>
  </si>
  <si>
    <t>Выплата дивидендов</t>
  </si>
  <si>
    <t>Прочие выплаты по финансовым операциям</t>
  </si>
  <si>
    <t>XVI</t>
  </si>
  <si>
    <t>XVII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</si>
  <si>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</si>
  <si>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</si>
  <si>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</si>
  <si>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</si>
  <si>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</si>
  <si>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</si>
  <si>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</si>
  <si>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</si>
  <si>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</si>
  <si>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</si>
  <si>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</si>
  <si>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</si>
  <si>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</si>
  <si>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</si>
  <si>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</si>
  <si>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</si>
  <si>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</si>
  <si>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</si>
  <si>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</si>
  <si>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</si>
  <si>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</si>
  <si>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</si>
  <si>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</si>
  <si>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</si>
  <si>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</si>
  <si>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</si>
  <si>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</si>
  <si>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</si>
  <si>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</si>
  <si>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</si>
  <si>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</si>
  <si>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</si>
  <si>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</si>
  <si>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</si>
  <si>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</si>
  <si>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</si>
  <si>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</si>
  <si>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</si>
  <si>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</si>
  <si>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</si>
  <si>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</si>
  <si>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</si>
  <si>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</si>
  <si>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</si>
  <si>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средств, полученных от оказания услуг, реализации товаров по регулируе мым государством ценам (тарифам)</t>
  </si>
  <si>
    <t>Факт - всего, в т.ч.</t>
  </si>
  <si>
    <t>Приложение N 11 к приказу Минэнерго России от 25 апреля 2018 г. N 320</t>
  </si>
  <si>
    <t>Приложение N 12 к приказу Минэнерго России от 25 апреля 2018 г.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</si>
  <si>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</si>
  <si>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</si>
  <si>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</si>
  <si>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</si>
  <si>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</si>
  <si>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</si>
  <si>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</si>
  <si>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</si>
  <si>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</si>
  <si>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</si>
  <si>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</si>
  <si>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</si>
  <si>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</si>
  <si>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</si>
  <si>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</si>
  <si>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</si>
  <si>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</si>
  <si>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</si>
  <si>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</si>
  <si>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</si>
  <si>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</si>
  <si>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</si>
  <si>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</si>
  <si>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</si>
  <si>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</si>
  <si>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</si>
  <si>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</si>
  <si>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</si>
  <si>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</si>
  <si>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</si>
  <si>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</si>
  <si>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</si>
  <si>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</si>
  <si>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</si>
  <si>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</si>
  <si>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</si>
  <si>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</si>
  <si>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</si>
  <si>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</si>
  <si>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</si>
  <si>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</si>
  <si>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</si>
  <si>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</si>
  <si>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</si>
  <si>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</si>
  <si>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</si>
  <si>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</si>
  <si>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</si>
  <si>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</si>
  <si>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</si>
  <si>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</si>
  <si>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электрической энергии</t>
  </si>
  <si>
    <t>тепловой энергии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</si>
  <si>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</si>
  <si>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</si>
  <si>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</si>
  <si>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</si>
  <si>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</si>
  <si>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</si>
  <si>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</si>
  <si>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</si>
  <si>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</si>
  <si>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</si>
  <si>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</si>
  <si>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</si>
  <si>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&lt;***&gt;/фактическая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</si>
  <si>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</si>
  <si>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</si>
  <si>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</si>
  <si>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</si>
  <si>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</si>
  <si>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</si>
  <si>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</si>
  <si>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</si>
  <si>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</si>
  <si>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</si>
  <si>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</si>
  <si>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</si>
  <si>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</si>
  <si>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</si>
  <si>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</si>
  <si>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</si>
  <si>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</si>
  <si>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</si>
  <si>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</si>
  <si>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</si>
  <si>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XXVIII</t>
  </si>
  <si>
    <t>Среднесписочная численность работников</t>
  </si>
  <si>
    <t>чел.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</si>
  <si>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</si>
  <si>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</si>
  <si>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</si>
  <si>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</si>
  <si>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</si>
  <si>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</si>
  <si>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</si>
  <si>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</si>
  <si>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</si>
  <si>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</si>
  <si>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</si>
  <si>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</si>
  <si>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</si>
  <si>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</si>
  <si>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</si>
  <si>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</si>
  <si>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</si>
  <si>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</si>
  <si>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</si>
  <si>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</si>
  <si>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</si>
  <si>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</si>
  <si>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</si>
  <si>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</si>
  <si>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</si>
  <si>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</si>
  <si>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</si>
  <si>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</si>
  <si>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</si>
  <si>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</si>
  <si>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</si>
  <si>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</si>
  <si>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</si>
  <si>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</si>
  <si>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</si>
  <si>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</si>
  <si>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</si>
  <si>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</si>
  <si>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</si>
  <si>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</si>
  <si>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</si>
  <si>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</si>
  <si>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</si>
  <si>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</si>
  <si>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</si>
  <si>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</si>
  <si>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</si>
  <si>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</si>
  <si>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</si>
  <si>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</si>
  <si>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</si>
  <si>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</si>
  <si>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</si>
  <si>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</si>
  <si>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</si>
  <si>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</si>
  <si>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</si>
  <si>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</si>
  <si>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</si>
  <si>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</si>
  <si>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</si>
  <si>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</si>
  <si>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</si>
  <si>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</si>
  <si>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</si>
  <si>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</si>
  <si>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</si>
  <si>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</si>
  <si>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</si>
  <si>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</si>
  <si>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</si>
  <si>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</si>
  <si>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</si>
  <si>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</si>
  <si>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</si>
  <si>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</si>
  <si>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</si>
  <si>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</si>
  <si>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</si>
  <si>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</si>
  <si>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</si>
  <si>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</si>
  <si>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</si>
  <si>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</si>
  <si>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</si>
  <si>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</si>
  <si>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</si>
  <si>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Примечание:</t>
  </si>
  <si>
    <t>&lt;*&gt; В строках, содержащих слова "всего, в том числе" указывается сумма нижерасположенных строк соответствующего раздела (подраздела).</t>
  </si>
  <si>
    <t>&lt;***&gt; Указывается на основании заключенных договоров на оказание услуг по передаче электрической энергии.</t>
  </si>
  <si>
    <t>&lt;*****&gt; Указывается суммарно стоимость оказанных субъекту электроэнергетики услуг.</t>
  </si>
  <si>
    <t>Форма 10. Отчет об исполнении плана финансирования</t>
  </si>
  <si>
    <t>капитальных вложений по инвестиционным проектам инвестиционной программы (квартальный)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</si>
  <si>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</si>
  <si>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</si>
  <si>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</si>
  <si>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</si>
  <si>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</si>
  <si>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</si>
  <si>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</t>
  </si>
  <si>
    <t>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</si>
  <si>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</si>
  <si>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по инвестиционным проектам инвестиционной программы (квартальный)</t>
  </si>
  <si>
    <r>
      <t>Прибыль (убыток) от продаж (</t>
    </r>
    <r>
      <rPr>
        <sz val="11"/>
        <color indexed="12"/>
        <rFont val="Calibri"/>
        <family val="1"/>
        <charset val="204"/>
      </rPr>
      <t>строка I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II</t>
    </r>
    <r>
      <rPr>
        <sz val="11"/>
        <color indexed="8"/>
        <rFont val="Calibri"/>
        <family val="1"/>
        <charset val="204"/>
      </rPr>
      <t>) всего, в том числе:</t>
    </r>
  </si>
  <si>
    <r>
      <t>Прочие доходы и расходы (сальдо) (</t>
    </r>
    <r>
      <rPr>
        <sz val="11"/>
        <color indexed="12"/>
        <rFont val="Calibri"/>
        <family val="1"/>
        <charset val="204"/>
      </rPr>
      <t>строка 4.1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4.2</t>
    </r>
    <r>
      <rPr>
        <sz val="11"/>
        <color indexed="8"/>
        <rFont val="Calibri"/>
        <family val="1"/>
        <charset val="204"/>
      </rPr>
      <t>)</t>
    </r>
  </si>
  <si>
    <r>
      <t>Прибыль (убыток) до налогообложения (</t>
    </r>
    <r>
      <rPr>
        <sz val="11"/>
        <color indexed="12"/>
        <rFont val="Calibri"/>
        <family val="1"/>
        <charset val="204"/>
      </rPr>
      <t>строка III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IV</t>
    </r>
    <r>
      <rPr>
        <sz val="11"/>
        <color indexed="8"/>
        <rFont val="Calibri"/>
        <family val="1"/>
        <charset val="204"/>
      </rPr>
      <t>) всего, в том числе:</t>
    </r>
  </si>
  <si>
    <r>
      <t>Прибыль до налогообложения без учета процентов к уплате и амортизации (</t>
    </r>
    <r>
      <rPr>
        <sz val="11"/>
        <color indexed="12"/>
        <rFont val="Calibri"/>
        <family val="1"/>
        <charset val="204"/>
      </rPr>
      <t>строка V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4.2.2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II.IV</t>
    </r>
    <r>
      <rPr>
        <sz val="11"/>
        <color indexed="8"/>
        <rFont val="Calibri"/>
        <family val="1"/>
        <charset val="204"/>
      </rPr>
      <t>)</t>
    </r>
  </si>
  <si>
    <r>
      <t xml:space="preserve">Отношение долга (кредиты и займы) на конец периода </t>
    </r>
    <r>
      <rPr>
        <sz val="11"/>
        <color indexed="12"/>
        <rFont val="Calibri"/>
        <family val="1"/>
        <charset val="204"/>
      </rPr>
      <t>(строка 9.3)</t>
    </r>
    <r>
      <rPr>
        <sz val="11"/>
        <color indexed="8"/>
        <rFont val="Calibri"/>
        <family val="1"/>
        <charset val="204"/>
      </rPr>
      <t xml:space="preserve"> к прибыли до налогообложения без учета процентов к уплате и амортизации </t>
    </r>
    <r>
      <rPr>
        <sz val="11"/>
        <color indexed="12"/>
        <rFont val="Calibri"/>
        <family val="1"/>
        <charset val="204"/>
      </rPr>
      <t>(строка 9.1)</t>
    </r>
  </si>
  <si>
    <r>
      <t>Сальдо денежных средств по операционной деятельности (</t>
    </r>
    <r>
      <rPr>
        <sz val="11"/>
        <color indexed="12"/>
        <rFont val="Calibri"/>
        <family val="1"/>
        <charset val="204"/>
      </rPr>
      <t>строка X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XI</t>
    </r>
    <r>
      <rPr>
        <sz val="11"/>
        <color indexed="8"/>
        <rFont val="Calibri"/>
        <family val="1"/>
        <charset val="204"/>
      </rPr>
      <t>) всего, в том числе:</t>
    </r>
  </si>
  <si>
    <r>
      <t>Сальдо денежных средств по инвестиционным операциям всего (</t>
    </r>
    <r>
      <rPr>
        <sz val="11"/>
        <color indexed="12"/>
        <rFont val="Calibri"/>
        <family val="1"/>
        <charset val="204"/>
      </rPr>
      <t>строка XII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XIII</t>
    </r>
    <r>
      <rPr>
        <sz val="11"/>
        <color indexed="8"/>
        <rFont val="Calibri"/>
        <family val="1"/>
        <charset val="204"/>
      </rPr>
      <t>), всего в том числе</t>
    </r>
  </si>
  <si>
    <r>
      <t>Сальдо денежных средств по финансовым операциям всего (</t>
    </r>
    <r>
      <rPr>
        <sz val="11"/>
        <color indexed="12"/>
        <rFont val="Calibri"/>
        <family val="1"/>
        <charset val="204"/>
      </rPr>
      <t>строка XIV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XV</t>
    </r>
    <r>
      <rPr>
        <sz val="11"/>
        <color indexed="8"/>
        <rFont val="Calibri"/>
        <family val="1"/>
        <charset val="204"/>
      </rPr>
      <t>), в том числе</t>
    </r>
  </si>
  <si>
    <r>
      <t>Итого сальдо денежных средств (</t>
    </r>
    <r>
      <rPr>
        <sz val="11"/>
        <color indexed="12"/>
        <rFont val="Calibri"/>
        <family val="1"/>
        <charset val="204"/>
      </rPr>
      <t>строка XVI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XVII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XVIII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XIX</t>
    </r>
    <r>
      <rPr>
        <sz val="11"/>
        <color indexed="8"/>
        <rFont val="Calibri"/>
        <family val="1"/>
        <charset val="204"/>
      </rPr>
      <t>)</t>
    </r>
  </si>
  <si>
    <r>
      <t>Необходимая валовая выручка сетевой организации в части содержания (</t>
    </r>
    <r>
      <rPr>
        <sz val="11"/>
        <color indexed="12"/>
        <rFont val="Calibri"/>
        <family val="1"/>
        <charset val="204"/>
      </rPr>
      <t>строка 1.3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2.2.1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2.2.2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2.1.2.1.1</t>
    </r>
    <r>
      <rPr>
        <sz val="11"/>
        <color indexed="8"/>
        <rFont val="Calibri"/>
        <family val="1"/>
        <charset val="204"/>
      </rPr>
      <t>)</t>
    </r>
  </si>
  <si>
    <t>1.1.1.1.1.1</t>
  </si>
  <si>
    <t>1.1.1.1.1.2</t>
  </si>
  <si>
    <t>1.1.1.1.1.3</t>
  </si>
  <si>
    <t>1.1.1.1.1.4</t>
  </si>
  <si>
    <t>1.1.1.1.1.5</t>
  </si>
  <si>
    <t>1.1.1.1.1.6</t>
  </si>
  <si>
    <t>1.1.1.2.1</t>
  </si>
  <si>
    <t>1.1.1.2.2</t>
  </si>
  <si>
    <t>1.1.1.2.3</t>
  </si>
  <si>
    <t>1.1.1.2.4</t>
  </si>
  <si>
    <t>1.1.1.2.5</t>
  </si>
  <si>
    <t xml:space="preserve">Причины отклонений будут указаны в отчете за год, т.к. данные, отраженные в плане на 2018 год являются несопоставимые с фактом за 9 месяцев 2018 года </t>
  </si>
  <si>
    <t>Факт                                9 месяцев полугодие                               2018 г.</t>
  </si>
  <si>
    <t>за 9 месяцев 2018 года</t>
  </si>
  <si>
    <t>1.2.2.1.1</t>
  </si>
  <si>
    <t>1.2.2.1.2</t>
  </si>
  <si>
    <t>Приобретение в лизинг автотранспортных средств УАЗ-390945-520 Фермер в количестве 1 ед</t>
  </si>
  <si>
    <t>1.1.1.2.6</t>
  </si>
  <si>
    <t>1.1.4.2.1</t>
  </si>
  <si>
    <t>1.1.4.2.1.1</t>
  </si>
  <si>
    <t>1.3.1.1</t>
  </si>
  <si>
    <t>1.3.1.2</t>
  </si>
  <si>
    <t>1.3.2.1</t>
  </si>
  <si>
    <t>1.3.2.2</t>
  </si>
  <si>
    <t>1.3.2.3</t>
  </si>
  <si>
    <t>Замена масляных выключателей на вакуумные в ТП-630/10/0,4 кВ "Ремстроймаш", по адресу: г. Саранск, Александровское шоссе, 8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</si>
  <si>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2019 год</t>
    </r>
  </si>
  <si>
    <t>Вывод объектов инвестиционной деятельности (мощностей) из эксплуатации в 2019 год</t>
  </si>
  <si>
    <t>J_МСК_19</t>
  </si>
  <si>
    <t>Строительство ЛЭП-0,4 кВ до границ земельного участка объекта, расположенного по адресу: РМ, г. Саранск, Александровское шоссе (Сейтимов)</t>
  </si>
  <si>
    <t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t>
  </si>
  <si>
    <t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t>
  </si>
  <si>
    <t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t>
  </si>
  <si>
    <t>Строительство ВЛИ-0,4 кВ от опоры №15 ВЛ-0,4 кВ от ТП 10/0,4 кВ «Маяк», до земельного участка заявителя, расположенного по адресу: РМ, с. Ромоданово (Тимофеев)</t>
  </si>
  <si>
    <t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t>
  </si>
  <si>
    <t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t>
  </si>
  <si>
    <t>1.1.1.2.7</t>
  </si>
  <si>
    <t>1.1.1.2.8</t>
  </si>
  <si>
    <t>1.1.1.2.9</t>
  </si>
  <si>
    <t>1.1.1.2.10</t>
  </si>
  <si>
    <t>1.2.2.1.3</t>
  </si>
  <si>
    <t>J_МСК_21</t>
  </si>
  <si>
    <t>1.2.2.1.4</t>
  </si>
  <si>
    <t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t>
  </si>
  <si>
    <t>1.1.1.2.11</t>
  </si>
  <si>
    <t>Строительство ЛЭП-10 кВ, ЛЭП-0,4 кВ, ТП 10/0,4кВ для электроснабжения НК-Бетон</t>
  </si>
  <si>
    <t>1.2.2.3</t>
  </si>
  <si>
    <t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t>
  </si>
  <si>
    <t>за 4 квартал 2019 год</t>
  </si>
  <si>
    <t>в соответствии с приказом Министерства энергетики и тарифной политики №106 от 31.10.20189 г. "Об утверждении инвестиционной программы ООО "Мордовская сетевая компания" на 2018-2021 годы"</t>
  </si>
  <si>
    <t>в соответствии 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</si>
  <si>
    <r>
      <t xml:space="preserve"> Утвержденные плановые значения показателей приведены в соответствии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</si>
  <si>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r>
      <t xml:space="preserve"> Утвержденные плановые значения показателей приведены в соответствии </t>
    </r>
    <r>
      <rPr>
        <b/>
        <u/>
        <sz val="11"/>
        <color indexed="8"/>
        <rFont val="Calibri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</si>
  <si>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t>в соответствии с приказом Министерства энергетики и тарифной политики №106 от 31.10.2019 г. "Об утверждении инвестиционной программы ООО "Мордовская сетевая компания" на 2018-2021 годы"</t>
  </si>
  <si>
    <t>за 1 квартал 2020 года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</si>
  <si>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2020 год</t>
    </r>
  </si>
  <si>
    <r>
      <t xml:space="preserve">           Утвержденные плановые значения показателей приведены в соответствии</t>
    </r>
    <r>
      <rPr>
        <b/>
        <u/>
        <sz val="12"/>
        <color indexed="8"/>
        <rFont val="Times New Roman"/>
        <family val="1"/>
        <charset val="204"/>
      </rPr>
      <t xml:space="preserve"> с приказом Министерства энергетики и тарифной политики РМ  №106 от 31.10.2019 г. "Об утверждении инвестиционной программы ООО "Мордовская сетевая компания" на 2018-2021 годы"</t>
    </r>
  </si>
  <si>
    <t>Фактический объем финансирования капитальных вложений на 01.01.2020 г,                   млн. рублей                       (с НДС)</t>
  </si>
  <si>
    <t>Остаток финансирования капитальных вложений на 01.01.2020 г в прогнозных ценах соответствующих лет,                     млн. рублей                          (с НДС)</t>
  </si>
  <si>
    <t>Финансирование капитальных вложений 2020 года, млн. рублей (с НДС)</t>
  </si>
  <si>
    <r>
      <t xml:space="preserve">                    Год раскрытия информации:  </t>
    </r>
    <r>
      <rPr>
        <b/>
        <u/>
        <sz val="12"/>
        <color indexed="8"/>
        <rFont val="Times New Roman"/>
        <family val="1"/>
        <charset val="204"/>
      </rPr>
      <t>2020 год</t>
    </r>
  </si>
  <si>
    <r>
      <t xml:space="preserve">           Утвержденные плановые значения показателей приведены в соответствии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</si>
  <si>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t>Всего (2020 год)</t>
  </si>
  <si>
    <t>Факт I квартал 2020 года</t>
  </si>
  <si>
    <t>Факт II квартал 2020 года</t>
  </si>
  <si>
    <t>Факт III квартал 2020 года</t>
  </si>
  <si>
    <t>Факт IV квартал 2020 года</t>
  </si>
  <si>
    <t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t>
  </si>
  <si>
    <t>за  1 квартал 2020 года</t>
  </si>
  <si>
    <t>Фактический объем освоения капитальных вложений на 01.01.2020 года в прогнозных ценах соответствующих лет, млн. рублей (без НДС)</t>
  </si>
  <si>
    <t>Остаток освоения капитальных вложений на 01.01.2020 года. млн. рублей (без НДС)</t>
  </si>
  <si>
    <t>Освоение капитальных вложений 2020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</si>
  <si>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</si>
  <si>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Принятие основных средств и нематериальных активов к бухгалтерскому учету в 2020 году</t>
  </si>
  <si>
    <t>Ввод объектов инвестиционной деятельности (мощностей) в эксплуатацию в 2020 году</t>
  </si>
  <si>
    <t>Финансирование капитальных вложений 2020 года. млн. рублей (с НДС)</t>
  </si>
  <si>
    <t>Освоение капитальных вложений 2020 года. млн. рублей (без НДС)</t>
  </si>
  <si>
    <t>Отчетный 2020 год</t>
  </si>
  <si>
    <t>План                                    2020 год</t>
  </si>
  <si>
    <t xml:space="preserve">                    Год раскрытия информации: 2020 год</t>
  </si>
  <si>
    <t>Ст-во ЛЭП-0,4 кВ от ВЛИ-0,4 кВ, ТП 10/0,4 кВ №160-2221А/160 кВА, Ф-22, ВЛ-10 кВ, ПС 110/35/10кВ, Лямбирский район, с. Лямбирь, ул. Октябрьская, участок 88(Никушенков А.М.)</t>
  </si>
  <si>
    <t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t>
  </si>
  <si>
    <t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t>
  </si>
  <si>
    <t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t>
  </si>
  <si>
    <t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t>
  </si>
  <si>
    <t>за 2 квартал 2020 год</t>
  </si>
  <si>
    <r>
      <t xml:space="preserve">                    Год раскрытия информации: </t>
    </r>
    <r>
      <rPr>
        <b/>
        <u/>
        <sz val="11"/>
        <color indexed="8"/>
        <rFont val="Calibri"/>
        <family val="1"/>
        <charset val="204"/>
      </rPr>
      <t>20120год</t>
    </r>
  </si>
  <si>
    <t xml:space="preserve">Факт                           2 квартал               2020 года                               </t>
  </si>
  <si>
    <t>Факт                                1 квартал                               2020 г.</t>
  </si>
  <si>
    <t>Факт                                2 квартал                               2020 г.</t>
  </si>
  <si>
    <t>Факт                                1 полугодие                               2020 г.</t>
  </si>
  <si>
    <t xml:space="preserve">Факт за 1 полугодие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</si>
</sst>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\ #,##0.00&quot;    &quot;;\-#,##0.00&quot;    &quot;;&quot; -&quot;#&quot;    &quot;;@\ "/>
    <numFmt numFmtId="166" formatCode="_-* #,##0.00_р_._-;\-* #,##0.00_р_._-;_-* \-??_р_._-;_-@_-"/>
    <numFmt numFmtId="167" formatCode="#,##0.00&quot;    &quot;;#,##0.00&quot;    &quot;;\-#&quot;    &quot;;@\ "/>
    <numFmt numFmtId="168" formatCode="#,##0\ ;\-#,##0\ "/>
    <numFmt numFmtId="169" formatCode="#,##0_ ;\-#,##0\ "/>
    <numFmt numFmtId="170" formatCode="\ #,##0.00&quot;     &quot;;\-#,##0.00&quot;     &quot;;&quot; -&quot;#&quot;     &quot;;@\ "/>
    <numFmt numFmtId="171" formatCode="_-* #,##0.00\ _р_._-;\-* #,##0.00\ _р_._-;_-* \-??\ _р_._-;_-@_-"/>
    <numFmt numFmtId="172" formatCode="#,##0.00&quot;     &quot;;#,##0.00&quot;     &quot;;\-#&quot;     &quot;;@\ "/>
    <numFmt numFmtId="173" formatCode="#,##0.000"/>
    <numFmt numFmtId="174" formatCode="0.000"/>
    <numFmt numFmtId="175" formatCode="_-* #,##0.00\ _р_._-;\-* #,##0.00\ _р_._-;_-* &quot;-&quot;??\ _р_._-;_-@_-"/>
    <numFmt numFmtId="176" formatCode="0.0000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#,##0_);[Red]\(#,##0\)"/>
    <numFmt numFmtId="180" formatCode="0.0"/>
  </numFmts>
  <fonts count="9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u/>
      <sz val="11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SimSun"/>
      <family val="2"/>
      <charset val="204"/>
    </font>
    <font>
      <sz val="11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Arial"/>
      <family val="2"/>
    </font>
    <font>
      <sz val="10"/>
      <name val="Helv"/>
    </font>
    <font>
      <sz val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u/>
      <sz val="11"/>
      <color indexed="8"/>
      <name val="Calibri"/>
      <family val="1"/>
      <charset val="204"/>
    </font>
    <font>
      <sz val="11"/>
      <color indexed="12"/>
      <name val="Calibri"/>
      <family val="1"/>
      <charset val="204"/>
    </font>
    <font>
      <sz val="11"/>
      <color indexed="8"/>
      <name val="Calibri"/>
      <family val="1"/>
      <charset val="204"/>
    </font>
    <font>
      <u/>
      <sz val="12"/>
      <color indexed="12"/>
      <name val="Times New Roman"/>
      <family val="1"/>
      <charset val="204"/>
    </font>
    <font>
      <sz val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34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46"/>
      </patternFill>
    </fill>
    <fill>
      <patternFill patternType="solid">
        <fgColor indexed="46"/>
        <bgColor indexed="47"/>
      </patternFill>
    </fill>
    <fill>
      <patternFill patternType="solid">
        <fgColor indexed="16"/>
        <bgColor indexed="25"/>
      </patternFill>
    </fill>
    <fill>
      <patternFill patternType="solid">
        <fgColor indexed="53"/>
        <bgColor indexed="61"/>
      </patternFill>
    </fill>
    <fill>
      <patternFill patternType="solid">
        <fgColor indexed="45"/>
        <bgColor indexed="4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442">
    <xf numFmtId="0" fontId="0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14" fillId="0" borderId="0"/>
    <xf numFmtId="0" fontId="14" fillId="0" borderId="0"/>
    <xf numFmtId="0" fontId="52" fillId="0" borderId="0"/>
    <xf numFmtId="0" fontId="14" fillId="0" borderId="0"/>
    <xf numFmtId="0" fontId="14" fillId="0" borderId="0"/>
    <xf numFmtId="0" fontId="18" fillId="39" borderId="1" applyNumberFormat="0" applyAlignment="0" applyProtection="0"/>
    <xf numFmtId="0" fontId="18" fillId="39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Protection="0"/>
    <xf numFmtId="0" fontId="28" fillId="15" borderId="1" applyNumberForma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5" borderId="1" applyNumberFormat="0" applyAlignment="0" applyProtection="0"/>
    <xf numFmtId="0" fontId="29" fillId="50" borderId="2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29" fillId="50" borderId="2" applyNumberFormat="0" applyProtection="0"/>
    <xf numFmtId="0" fontId="29" fillId="50" borderId="2" applyNumberFormat="0" applyProtection="0"/>
    <xf numFmtId="0" fontId="29" fillId="50" borderId="2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30" fillId="50" borderId="1" applyNumberFormat="0" applyProtection="0"/>
    <xf numFmtId="0" fontId="30" fillId="50" borderId="1" applyNumberForma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1" fillId="0" borderId="3" applyNumberFormat="0" applyFill="0" applyAlignment="0" applyProtection="0"/>
    <xf numFmtId="0" fontId="31" fillId="0" borderId="4" applyNumberFormat="0" applyFill="0" applyProtection="0"/>
    <xf numFmtId="0" fontId="32" fillId="0" borderId="5" applyNumberFormat="0" applyFill="0" applyAlignment="0" applyProtection="0"/>
    <xf numFmtId="0" fontId="32" fillId="0" borderId="6" applyNumberFormat="0" applyFill="0" applyProtection="0"/>
    <xf numFmtId="0" fontId="33" fillId="0" borderId="7" applyNumberFormat="0" applyFill="0" applyAlignment="0" applyProtection="0"/>
    <xf numFmtId="0" fontId="33" fillId="0" borderId="7" applyNumberFormat="0" applyFill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Protection="0"/>
    <xf numFmtId="0" fontId="34" fillId="0" borderId="8" applyNumberFormat="0" applyFill="0" applyAlignment="0" applyProtection="0"/>
    <xf numFmtId="0" fontId="34" fillId="0" borderId="9" applyNumberFormat="0" applyFill="0" applyProtection="0"/>
    <xf numFmtId="0" fontId="34" fillId="0" borderId="8" applyNumberFormat="0" applyFill="0" applyAlignment="0" applyProtection="0"/>
    <xf numFmtId="0" fontId="35" fillId="52" borderId="10" applyNumberFormat="0" applyAlignmen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5" fillId="52" borderId="0" applyNumberForma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3" borderId="0" applyNumberFormat="0" applyBorder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26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38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26" fillId="0" borderId="0"/>
    <xf numFmtId="0" fontId="59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/>
    <xf numFmtId="0" fontId="45" fillId="55" borderId="11" applyNumberFormat="0" applyAlignment="0" applyProtection="0"/>
    <xf numFmtId="0" fontId="14" fillId="55" borderId="11" applyNumberForma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14" fillId="55" borderId="11" applyNumberFormat="0" applyAlignment="0" applyProtection="0"/>
    <xf numFmtId="0" fontId="38" fillId="55" borderId="11" applyNumberFormat="0" applyProtection="0"/>
    <xf numFmtId="0" fontId="38" fillId="55" borderId="11" applyNumberFormat="0" applyProtection="0"/>
    <xf numFmtId="0" fontId="45" fillId="39" borderId="11" applyNumberFormat="0" applyAlignment="0" applyProtection="0"/>
    <xf numFmtId="0" fontId="45" fillId="39" borderId="11" applyNumberFormat="0" applyAlignment="0" applyProtection="0"/>
    <xf numFmtId="0" fontId="45" fillId="39" borderId="11" applyNumberFormat="0" applyAlignment="0" applyProtection="0"/>
    <xf numFmtId="0" fontId="45" fillId="55" borderId="11" applyNumberFormat="0" applyAlignment="0" applyProtection="0"/>
    <xf numFmtId="0" fontId="14" fillId="55" borderId="11" applyNumberForma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14" fillId="55" borderId="11" applyNumberFormat="0" applyAlignment="0" applyProtection="0"/>
    <xf numFmtId="9" fontId="45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45" fillId="0" borderId="0" applyFill="0" applyBorder="0" applyAlignment="0" applyProtection="0"/>
    <xf numFmtId="9" fontId="14" fillId="0" borderId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0" fontId="46" fillId="0" borderId="12" applyNumberFormat="0" applyFill="0" applyAlignment="0" applyProtection="0"/>
    <xf numFmtId="0" fontId="46" fillId="0" borderId="0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38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8" fontId="45" fillId="0" borderId="0" applyFill="0" applyBorder="0" applyAlignment="0" applyProtection="0"/>
    <xf numFmtId="169" fontId="14" fillId="0" borderId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ill="0" applyBorder="0" applyAlignment="0" applyProtection="0"/>
    <xf numFmtId="168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63" fillId="0" borderId="44" applyNumberFormat="0" applyFill="0" applyAlignment="0" applyProtection="0"/>
    <xf numFmtId="0" fontId="64" fillId="0" borderId="45" applyNumberFormat="0" applyFill="0" applyAlignment="0" applyProtection="0"/>
    <xf numFmtId="0" fontId="65" fillId="59" borderId="0" applyNumberFormat="0" applyBorder="0" applyAlignment="0" applyProtection="0"/>
    <xf numFmtId="0" fontId="66" fillId="60" borderId="0" applyNumberFormat="0" applyBorder="0" applyAlignment="0" applyProtection="0"/>
    <xf numFmtId="0" fontId="67" fillId="61" borderId="0" applyNumberFormat="0" applyBorder="0" applyAlignment="0" applyProtection="0"/>
    <xf numFmtId="0" fontId="13" fillId="62" borderId="46" applyNumberFormat="0" applyFon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Protection="0"/>
    <xf numFmtId="0" fontId="13" fillId="10" borderId="0" applyNumberFormat="0" applyBorder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Protection="0"/>
    <xf numFmtId="0" fontId="13" fillId="12" borderId="0" applyNumberFormat="0" applyBorder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Protection="0"/>
    <xf numFmtId="0" fontId="13" fillId="15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Protection="0"/>
    <xf numFmtId="0" fontId="13" fillId="18" borderId="0" applyNumberFormat="0" applyBorder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Protection="0"/>
    <xf numFmtId="0" fontId="13" fillId="21" borderId="0" applyNumberFormat="0" applyBorder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Protection="0"/>
    <xf numFmtId="0" fontId="13" fillId="23" borderId="0" applyNumberFormat="0" applyBorder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Protection="0"/>
    <xf numFmtId="0" fontId="13" fillId="10" borderId="0" applyNumberFormat="0" applyBorder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Protection="0"/>
    <xf numFmtId="0" fontId="13" fillId="18" borderId="0" applyNumberFormat="0" applyBorder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Protection="0"/>
    <xf numFmtId="0" fontId="13" fillId="25" borderId="0" applyNumberFormat="0" applyBorder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4" fillId="0" borderId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6" borderId="1" applyNumberFormat="0" applyAlignment="0" applyProtection="0"/>
    <xf numFmtId="0" fontId="28" fillId="15" borderId="1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31" fillId="0" borderId="3" applyNumberFormat="0" applyFill="0" applyAlignment="0" applyProtection="0"/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6" fillId="0" borderId="9" applyNumberFormat="0" applyFill="0" applyProtection="0"/>
    <xf numFmtId="0" fontId="6" fillId="0" borderId="9" applyNumberFormat="0" applyFill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5" fillId="52" borderId="10" applyNumberFormat="0" applyAlignment="0" applyProtection="0"/>
    <xf numFmtId="0" fontId="36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3" borderId="0" applyNumberFormat="0" applyBorder="0" applyAlignment="0" applyProtection="0"/>
    <xf numFmtId="0" fontId="13" fillId="0" borderId="0"/>
    <xf numFmtId="0" fontId="3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4" fillId="55" borderId="11" applyNumberFormat="0" applyAlignment="0" applyProtection="0"/>
    <xf numFmtId="0" fontId="13" fillId="56" borderId="11" applyNumberFormat="0" applyFont="0" applyAlignment="0" applyProtection="0"/>
    <xf numFmtId="0" fontId="38" fillId="55" borderId="11" applyNumberFormat="0" applyProtection="0"/>
    <xf numFmtId="0" fontId="39" fillId="39" borderId="11" applyNumberFormat="0" applyAlignment="0" applyProtection="0"/>
    <xf numFmtId="0" fontId="45" fillId="55" borderId="11" applyNumberForma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39" fillId="39" borderId="11" applyNumberForma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4" fillId="55" borderId="11" applyNumberFormat="0" applyAlignment="0" applyProtection="0"/>
    <xf numFmtId="0" fontId="13" fillId="56" borderId="11" applyNumberFormat="0" applyFont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39" fillId="0" borderId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39" fillId="0" borderId="0" applyFill="0" applyBorder="0" applyAlignment="0" applyProtection="0"/>
    <xf numFmtId="0" fontId="46" fillId="0" borderId="12" applyNumberFormat="0" applyFill="0" applyAlignment="0" applyProtection="0"/>
    <xf numFmtId="0" fontId="14" fillId="0" borderId="0"/>
    <xf numFmtId="38" fontId="72" fillId="0" borderId="0">
      <alignment vertical="top"/>
    </xf>
    <xf numFmtId="0" fontId="47" fillId="0" borderId="0" applyNumberForma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9" fontId="14" fillId="0" borderId="0" applyFill="0" applyBorder="0" applyAlignment="0" applyProtection="0"/>
    <xf numFmtId="168" fontId="38" fillId="0" borderId="0" applyFill="0" applyBorder="0" applyProtection="0"/>
    <xf numFmtId="169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38" fontId="72" fillId="0" borderId="0">
      <alignment vertical="top"/>
    </xf>
    <xf numFmtId="38" fontId="72" fillId="0" borderId="0">
      <alignment vertical="top"/>
    </xf>
    <xf numFmtId="179" fontId="72" fillId="0" borderId="0">
      <alignment vertical="top"/>
    </xf>
    <xf numFmtId="179" fontId="72" fillId="0" borderId="0">
      <alignment vertical="top"/>
    </xf>
    <xf numFmtId="0" fontId="14" fillId="39" borderId="11" applyNumberFormat="0" applyAlignment="0" applyProtection="0"/>
    <xf numFmtId="38" fontId="72" fillId="0" borderId="0">
      <alignment vertical="top"/>
    </xf>
    <xf numFmtId="171" fontId="14" fillId="0" borderId="0" applyFill="0" applyBorder="0" applyAlignment="0" applyProtection="0"/>
    <xf numFmtId="179" fontId="72" fillId="0" borderId="0">
      <alignment vertical="top"/>
    </xf>
    <xf numFmtId="172" fontId="38" fillId="0" borderId="0" applyFill="0" applyBorder="0" applyProtection="0"/>
    <xf numFmtId="171" fontId="39" fillId="0" borderId="0" applyFill="0" applyBorder="0" applyAlignment="0" applyProtection="0"/>
    <xf numFmtId="0" fontId="43" fillId="70" borderId="0" applyNumberFormat="0" applyBorder="0" applyAlignment="0" applyProtection="0"/>
    <xf numFmtId="0" fontId="13" fillId="0" borderId="0"/>
    <xf numFmtId="0" fontId="39" fillId="0" borderId="0"/>
    <xf numFmtId="0" fontId="13" fillId="0" borderId="0"/>
    <xf numFmtId="0" fontId="13" fillId="0" borderId="0"/>
    <xf numFmtId="0" fontId="76" fillId="0" borderId="0" applyNumberFormat="0" applyFill="0" applyBorder="0" applyAlignment="0" applyProtection="0"/>
    <xf numFmtId="0" fontId="6" fillId="0" borderId="5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49" applyNumberFormat="0" applyFill="0" applyAlignment="0" applyProtection="0"/>
    <xf numFmtId="0" fontId="74" fillId="0" borderId="48" applyNumberFormat="0" applyFill="0" applyAlignment="0" applyProtection="0"/>
    <xf numFmtId="0" fontId="73" fillId="0" borderId="47" applyNumberFormat="0" applyFill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28" fillId="66" borderId="1" applyNumberFormat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69" borderId="0" applyNumberFormat="0" applyBorder="0" applyAlignment="0" applyProtection="0"/>
    <xf numFmtId="0" fontId="27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9" borderId="1" applyNumberFormat="0" applyAlignment="0" applyProtection="0"/>
    <xf numFmtId="0" fontId="21" fillId="3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4" fillId="0" borderId="0" applyFill="0" applyBorder="0" applyAlignment="0" applyProtection="0"/>
    <xf numFmtId="0" fontId="16" fillId="0" borderId="0" applyNumberFormat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68" borderId="0" applyNumberFormat="0" applyBorder="0" applyAlignment="0" applyProtection="0"/>
    <xf numFmtId="0" fontId="22" fillId="6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18" borderId="0" applyNumberFormat="0" applyBorder="0" applyAlignment="0" applyProtection="0"/>
    <xf numFmtId="171" fontId="14" fillId="0" borderId="0" applyFill="0" applyBorder="0" applyAlignment="0" applyProtection="0"/>
    <xf numFmtId="0" fontId="13" fillId="53" borderId="0" applyNumberFormat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13" fillId="53" borderId="0" applyNumberFormat="0" applyBorder="0" applyAlignment="0" applyProtection="0"/>
    <xf numFmtId="0" fontId="13" fillId="50" borderId="0" applyNumberFormat="0" applyBorder="0" applyAlignment="0" applyProtection="0"/>
    <xf numFmtId="0" fontId="13" fillId="66" borderId="0" applyNumberFormat="0" applyBorder="0" applyAlignment="0" applyProtection="0"/>
    <xf numFmtId="0" fontId="4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66" borderId="0" applyNumberFormat="0" applyBorder="0" applyAlignment="0" applyProtection="0"/>
    <xf numFmtId="0" fontId="13" fillId="12" borderId="0" applyNumberFormat="0" applyBorder="0" applyAlignment="0" applyProtection="0"/>
  </cellStyleXfs>
  <cellXfs count="44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3" fillId="57" borderId="0" xfId="0" applyFont="1" applyFill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57" borderId="13" xfId="0" applyFont="1" applyFill="1" applyBorder="1" applyAlignment="1">
      <alignment horizontal="center" vertical="center" wrapText="1"/>
    </xf>
    <xf numFmtId="0" fontId="7" fillId="57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56" fillId="0" borderId="13" xfId="220" applyFont="1" applyBorder="1" applyAlignment="1" applyProtection="1">
      <alignment horizontal="left" vertical="center" wrapText="1"/>
    </xf>
    <xf numFmtId="174" fontId="9" fillId="0" borderId="13" xfId="0" applyNumberFormat="1" applyFont="1" applyBorder="1" applyAlignment="1">
      <alignment vertical="center" wrapText="1"/>
    </xf>
    <xf numFmtId="174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174" fontId="2" fillId="0" borderId="13" xfId="0" applyNumberFormat="1" applyFont="1" applyBorder="1" applyAlignment="1">
      <alignment horizontal="right" vertical="center" wrapText="1"/>
    </xf>
    <xf numFmtId="0" fontId="71" fillId="0" borderId="13" xfId="220" applyFont="1" applyBorder="1" applyAlignment="1" applyProtection="1">
      <alignment horizontal="left" vertical="center" wrapText="1"/>
    </xf>
    <xf numFmtId="177" fontId="38" fillId="0" borderId="13" xfId="2208" applyNumberFormat="1" applyFont="1" applyBorder="1" applyAlignment="1">
      <alignment horizontal="right" vertical="center"/>
    </xf>
    <xf numFmtId="174" fontId="49" fillId="0" borderId="13" xfId="264" applyNumberFormat="1" applyFont="1" applyBorder="1" applyAlignment="1">
      <alignment horizontal="right" vertical="center"/>
    </xf>
    <xf numFmtId="0" fontId="49" fillId="0" borderId="13" xfId="264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4" fontId="38" fillId="0" borderId="13" xfId="2208" applyFont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right" vertical="center" wrapText="1"/>
    </xf>
    <xf numFmtId="0" fontId="38" fillId="0" borderId="13" xfId="263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0" borderId="43" xfId="264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74" fontId="2" fillId="0" borderId="17" xfId="0" applyNumberFormat="1" applyFont="1" applyBorder="1" applyAlignment="1">
      <alignment vertical="center" wrapText="1"/>
    </xf>
    <xf numFmtId="174" fontId="2" fillId="0" borderId="17" xfId="0" applyNumberFormat="1" applyFont="1" applyBorder="1" applyAlignment="1">
      <alignment horizontal="right" vertical="center" wrapText="1"/>
    </xf>
    <xf numFmtId="0" fontId="49" fillId="0" borderId="13" xfId="264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vertical="center" wrapText="1"/>
    </xf>
    <xf numFmtId="174" fontId="2" fillId="63" borderId="13" xfId="0" applyNumberFormat="1" applyFont="1" applyFill="1" applyBorder="1" applyAlignment="1">
      <alignment horizontal="right" vertical="center" wrapText="1"/>
    </xf>
    <xf numFmtId="0" fontId="38" fillId="63" borderId="13" xfId="263" applyFill="1" applyBorder="1" applyAlignment="1">
      <alignment horizontal="center" vertical="center" wrapText="1"/>
    </xf>
    <xf numFmtId="0" fontId="13" fillId="63" borderId="0" xfId="0" applyFont="1" applyFill="1"/>
    <xf numFmtId="0" fontId="2" fillId="63" borderId="13" xfId="0" applyFont="1" applyFill="1" applyBorder="1" applyAlignment="1">
      <alignment horizontal="right" vertical="center" wrapText="1"/>
    </xf>
    <xf numFmtId="0" fontId="49" fillId="63" borderId="13" xfId="264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 wrapText="1"/>
    </xf>
    <xf numFmtId="2" fontId="49" fillId="0" borderId="13" xfId="264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/>
    </xf>
    <xf numFmtId="174" fontId="9" fillId="63" borderId="13" xfId="0" applyNumberFormat="1" applyFont="1" applyFill="1" applyBorder="1" applyAlignment="1">
      <alignment vertical="center" wrapText="1"/>
    </xf>
    <xf numFmtId="0" fontId="50" fillId="63" borderId="14" xfId="1677" applyFont="1" applyFill="1" applyBorder="1" applyAlignment="1">
      <alignment horizontal="center" vertical="center"/>
    </xf>
    <xf numFmtId="0" fontId="50" fillId="63" borderId="14" xfId="263" applyFont="1" applyFill="1" applyBorder="1" applyAlignment="1">
      <alignment horizontal="center" vertical="center" wrapText="1"/>
    </xf>
    <xf numFmtId="0" fontId="50" fillId="63" borderId="14" xfId="0" applyFont="1" applyFill="1" applyBorder="1" applyAlignment="1">
      <alignment horizontal="center" vertical="center" wrapText="1"/>
    </xf>
    <xf numFmtId="173" fontId="50" fillId="63" borderId="14" xfId="1677" applyNumberFormat="1" applyFont="1" applyFill="1" applyBorder="1" applyAlignment="1">
      <alignment vertical="center" wrapText="1"/>
    </xf>
    <xf numFmtId="0" fontId="38" fillId="63" borderId="14" xfId="1677" applyFont="1" applyFill="1" applyBorder="1" applyAlignment="1">
      <alignment horizontal="center" vertical="center"/>
    </xf>
    <xf numFmtId="0" fontId="38" fillId="63" borderId="14" xfId="263" applyFill="1" applyBorder="1" applyAlignment="1">
      <alignment horizontal="center" vertical="center" wrapText="1"/>
    </xf>
    <xf numFmtId="0" fontId="38" fillId="63" borderId="14" xfId="0" applyFont="1" applyFill="1" applyBorder="1" applyAlignment="1">
      <alignment horizontal="center" vertical="center" wrapText="1"/>
    </xf>
    <xf numFmtId="173" fontId="50" fillId="63" borderId="14" xfId="249" applyNumberFormat="1" applyFont="1" applyFill="1" applyBorder="1" applyAlignment="1">
      <alignment vertical="center"/>
    </xf>
    <xf numFmtId="173" fontId="2" fillId="63" borderId="13" xfId="0" applyNumberFormat="1" applyFont="1" applyFill="1" applyBorder="1" applyAlignment="1">
      <alignment vertical="center" wrapText="1"/>
    </xf>
    <xf numFmtId="173" fontId="38" fillId="63" borderId="14" xfId="1677" applyNumberFormat="1" applyFont="1" applyFill="1" applyBorder="1" applyAlignment="1">
      <alignment vertical="center" wrapText="1"/>
    </xf>
    <xf numFmtId="49" fontId="38" fillId="63" borderId="14" xfId="1677" applyNumberFormat="1" applyFont="1" applyFill="1" applyBorder="1" applyAlignment="1">
      <alignment horizontal="center" vertical="center"/>
    </xf>
    <xf numFmtId="0" fontId="38" fillId="63" borderId="14" xfId="1677" applyFont="1" applyFill="1" applyBorder="1" applyAlignment="1">
      <alignment horizontal="center" vertical="center" wrapText="1"/>
    </xf>
    <xf numFmtId="174" fontId="38" fillId="63" borderId="14" xfId="0" applyNumberFormat="1" applyFont="1" applyFill="1" applyBorder="1" applyAlignment="1">
      <alignment horizontal="right" vertical="center" wrapText="1"/>
    </xf>
    <xf numFmtId="173" fontId="38" fillId="63" borderId="14" xfId="249" applyNumberFormat="1" applyFont="1" applyFill="1" applyBorder="1" applyAlignment="1">
      <alignment vertical="center"/>
    </xf>
    <xf numFmtId="0" fontId="38" fillId="63" borderId="14" xfId="263" applyFill="1" applyBorder="1" applyAlignment="1">
      <alignment horizontal="left" vertical="center" wrapText="1"/>
    </xf>
    <xf numFmtId="49" fontId="38" fillId="63" borderId="14" xfId="4999" applyNumberFormat="1" applyFont="1" applyFill="1" applyBorder="1" applyAlignment="1">
      <alignment horizontal="center" vertical="center"/>
    </xf>
    <xf numFmtId="49" fontId="38" fillId="71" borderId="14" xfId="1677" applyNumberFormat="1" applyFont="1" applyFill="1" applyBorder="1" applyAlignment="1">
      <alignment horizontal="center" vertical="center"/>
    </xf>
    <xf numFmtId="0" fontId="38" fillId="71" borderId="14" xfId="1677" applyFont="1" applyFill="1" applyBorder="1" applyAlignment="1">
      <alignment horizontal="center" vertical="center" wrapText="1"/>
    </xf>
    <xf numFmtId="0" fontId="38" fillId="71" borderId="14" xfId="0" applyFont="1" applyFill="1" applyBorder="1" applyAlignment="1">
      <alignment horizontal="center" vertical="center" wrapText="1"/>
    </xf>
    <xf numFmtId="49" fontId="38" fillId="72" borderId="14" xfId="1677" applyNumberFormat="1" applyFont="1" applyFill="1" applyBorder="1" applyAlignment="1">
      <alignment horizontal="center" vertical="center"/>
    </xf>
    <xf numFmtId="0" fontId="38" fillId="72" borderId="14" xfId="1677" applyFont="1" applyFill="1" applyBorder="1" applyAlignment="1">
      <alignment horizontal="center" vertical="center" wrapText="1"/>
    </xf>
    <xf numFmtId="0" fontId="38" fillId="72" borderId="14" xfId="0" applyFont="1" applyFill="1" applyBorder="1" applyAlignment="1">
      <alignment horizontal="center" vertical="center" wrapText="1"/>
    </xf>
    <xf numFmtId="174" fontId="38" fillId="72" borderId="14" xfId="0" applyNumberFormat="1" applyFont="1" applyFill="1" applyBorder="1" applyAlignment="1">
      <alignment horizontal="right" vertical="center" wrapText="1"/>
    </xf>
    <xf numFmtId="174" fontId="38" fillId="71" borderId="14" xfId="0" applyNumberFormat="1" applyFont="1" applyFill="1" applyBorder="1" applyAlignment="1">
      <alignment horizontal="right" vertical="center" wrapText="1"/>
    </xf>
    <xf numFmtId="49" fontId="38" fillId="73" borderId="14" xfId="1677" applyNumberFormat="1" applyFont="1" applyFill="1" applyBorder="1" applyAlignment="1">
      <alignment horizontal="center" vertical="center"/>
    </xf>
    <xf numFmtId="0" fontId="38" fillId="73" borderId="14" xfId="1677" applyFont="1" applyFill="1" applyBorder="1" applyAlignment="1">
      <alignment horizontal="left" vertical="center" wrapText="1"/>
    </xf>
    <xf numFmtId="0" fontId="38" fillId="73" borderId="14" xfId="0" applyFont="1" applyFill="1" applyBorder="1" applyAlignment="1">
      <alignment horizontal="center" vertical="center" wrapText="1"/>
    </xf>
    <xf numFmtId="0" fontId="38" fillId="73" borderId="14" xfId="2183" applyFont="1" applyFill="1" applyBorder="1" applyAlignment="1">
      <alignment vertical="center" wrapText="1"/>
    </xf>
    <xf numFmtId="0" fontId="38" fillId="73" borderId="14" xfId="1677" applyFont="1" applyFill="1" applyBorder="1" applyAlignment="1">
      <alignment horizontal="left" wrapText="1"/>
    </xf>
    <xf numFmtId="174" fontId="38" fillId="73" borderId="14" xfId="1677" applyNumberFormat="1" applyFont="1" applyFill="1" applyBorder="1" applyAlignment="1">
      <alignment horizontal="right" vertical="center"/>
    </xf>
    <xf numFmtId="173" fontId="38" fillId="63" borderId="14" xfId="249" applyNumberFormat="1" applyFont="1" applyFill="1" applyBorder="1" applyAlignment="1">
      <alignment horizontal="center" vertical="center" wrapText="1"/>
    </xf>
    <xf numFmtId="0" fontId="38" fillId="73" borderId="14" xfId="1677" applyFont="1" applyFill="1" applyBorder="1" applyAlignment="1">
      <alignment horizontal="left" vertical="top" wrapText="1"/>
    </xf>
    <xf numFmtId="0" fontId="9" fillId="63" borderId="13" xfId="0" applyFont="1" applyFill="1" applyBorder="1" applyAlignment="1">
      <alignment horizontal="center" vertical="center" wrapText="1"/>
    </xf>
    <xf numFmtId="174" fontId="38" fillId="73" borderId="14" xfId="1677" applyNumberFormat="1" applyFont="1" applyFill="1" applyBorder="1" applyAlignment="1">
      <alignment horizontal="right" vertical="center" wrapText="1"/>
    </xf>
    <xf numFmtId="173" fontId="38" fillId="63" borderId="14" xfId="1677" applyNumberFormat="1" applyFont="1" applyFill="1" applyBorder="1" applyAlignment="1">
      <alignment horizontal="right" vertical="center" wrapText="1"/>
    </xf>
    <xf numFmtId="173" fontId="50" fillId="63" borderId="14" xfId="1677" applyNumberFormat="1" applyFont="1" applyFill="1" applyBorder="1" applyAlignment="1">
      <alignment horizontal="right" vertical="center" wrapText="1"/>
    </xf>
    <xf numFmtId="173" fontId="38" fillId="63" borderId="14" xfId="249" applyNumberFormat="1" applyFont="1" applyFill="1" applyBorder="1" applyAlignment="1">
      <alignment horizontal="right" vertical="center"/>
    </xf>
    <xf numFmtId="173" fontId="2" fillId="63" borderId="13" xfId="0" applyNumberFormat="1" applyFont="1" applyFill="1" applyBorder="1" applyAlignment="1">
      <alignment horizontal="right" vertical="center" wrapText="1"/>
    </xf>
    <xf numFmtId="174" fontId="50" fillId="63" borderId="14" xfId="0" applyNumberFormat="1" applyFont="1" applyFill="1" applyBorder="1" applyAlignment="1">
      <alignment horizontal="right" vertical="center" wrapText="1"/>
    </xf>
    <xf numFmtId="174" fontId="38" fillId="73" borderId="14" xfId="0" applyNumberFormat="1" applyFont="1" applyFill="1" applyBorder="1" applyAlignment="1">
      <alignment horizontal="right" vertical="center" wrapText="1"/>
    </xf>
    <xf numFmtId="174" fontId="50" fillId="63" borderId="14" xfId="263" applyNumberFormat="1" applyFont="1" applyFill="1" applyBorder="1" applyAlignment="1">
      <alignment horizontal="right" vertical="center" wrapText="1"/>
    </xf>
    <xf numFmtId="174" fontId="38" fillId="63" borderId="14" xfId="263" applyNumberFormat="1" applyFill="1" applyBorder="1" applyAlignment="1">
      <alignment horizontal="right" vertical="center" wrapText="1"/>
    </xf>
    <xf numFmtId="174" fontId="38" fillId="63" borderId="14" xfId="1677" applyNumberFormat="1" applyFont="1" applyFill="1" applyBorder="1" applyAlignment="1">
      <alignment horizontal="right" vertical="center" wrapText="1"/>
    </xf>
    <xf numFmtId="174" fontId="38" fillId="71" borderId="14" xfId="1677" applyNumberFormat="1" applyFont="1" applyFill="1" applyBorder="1" applyAlignment="1">
      <alignment horizontal="right" vertical="center" wrapText="1"/>
    </xf>
    <xf numFmtId="174" fontId="38" fillId="72" borderId="14" xfId="1677" applyNumberFormat="1" applyFont="1" applyFill="1" applyBorder="1" applyAlignment="1">
      <alignment horizontal="right" vertical="center" wrapText="1"/>
    </xf>
    <xf numFmtId="174" fontId="38" fillId="73" borderId="14" xfId="2183" applyNumberFormat="1" applyFont="1" applyFill="1" applyBorder="1" applyAlignment="1">
      <alignment horizontal="right" vertical="center" wrapText="1"/>
    </xf>
    <xf numFmtId="174" fontId="38" fillId="73" borderId="14" xfId="1677" applyNumberFormat="1" applyFont="1" applyFill="1" applyBorder="1" applyAlignment="1">
      <alignment horizontal="right" wrapText="1"/>
    </xf>
    <xf numFmtId="0" fontId="38" fillId="73" borderId="14" xfId="1677" applyFont="1" applyFill="1" applyBorder="1" applyAlignment="1">
      <alignment horizontal="right" vertical="center" wrapText="1"/>
    </xf>
    <xf numFmtId="0" fontId="38" fillId="73" borderId="14" xfId="1677" applyFont="1" applyFill="1" applyBorder="1" applyAlignment="1">
      <alignment horizontal="right" wrapText="1"/>
    </xf>
    <xf numFmtId="174" fontId="9" fillId="63" borderId="13" xfId="0" applyNumberFormat="1" applyFont="1" applyFill="1" applyBorder="1" applyAlignment="1">
      <alignment horizontal="center" vertical="center" wrapText="1"/>
    </xf>
    <xf numFmtId="174" fontId="2" fillId="63" borderId="1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81" fillId="57" borderId="0" xfId="0" applyFont="1" applyFill="1" applyAlignment="1">
      <alignment horizontal="left"/>
    </xf>
    <xf numFmtId="0" fontId="82" fillId="0" borderId="0" xfId="0" applyFont="1"/>
    <xf numFmtId="0" fontId="82" fillId="0" borderId="0" xfId="0" applyFont="1" applyAlignment="1">
      <alignment vertical="center"/>
    </xf>
    <xf numFmtId="0" fontId="84" fillId="0" borderId="0" xfId="0" applyFont="1"/>
    <xf numFmtId="0" fontId="79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5" fillId="63" borderId="14" xfId="263" applyFont="1" applyFill="1" applyBorder="1" applyAlignment="1">
      <alignment horizontal="center" vertical="center" wrapText="1"/>
    </xf>
    <xf numFmtId="174" fontId="85" fillId="63" borderId="14" xfId="263" applyNumberFormat="1" applyFont="1" applyFill="1" applyBorder="1" applyAlignment="1">
      <alignment horizontal="right" vertical="center" wrapText="1"/>
    </xf>
    <xf numFmtId="0" fontId="86" fillId="63" borderId="14" xfId="263" applyFont="1" applyFill="1" applyBorder="1" applyAlignment="1">
      <alignment horizontal="center" vertical="center" wrapText="1"/>
    </xf>
    <xf numFmtId="174" fontId="86" fillId="63" borderId="14" xfId="263" applyNumberFormat="1" applyFont="1" applyFill="1" applyBorder="1" applyAlignment="1">
      <alignment horizontal="right" vertical="center" wrapText="1"/>
    </xf>
    <xf numFmtId="0" fontId="86" fillId="63" borderId="14" xfId="1677" applyFont="1" applyFill="1" applyBorder="1" applyAlignment="1">
      <alignment horizontal="center" vertical="center" wrapText="1"/>
    </xf>
    <xf numFmtId="174" fontId="86" fillId="63" borderId="14" xfId="1677" applyNumberFormat="1" applyFont="1" applyFill="1" applyBorder="1" applyAlignment="1">
      <alignment horizontal="right" vertical="center" wrapText="1"/>
    </xf>
    <xf numFmtId="0" fontId="86" fillId="63" borderId="14" xfId="263" applyFont="1" applyFill="1" applyBorder="1" applyAlignment="1">
      <alignment horizontal="left" vertical="center" wrapText="1"/>
    </xf>
    <xf numFmtId="0" fontId="86" fillId="71" borderId="14" xfId="1677" applyFont="1" applyFill="1" applyBorder="1" applyAlignment="1">
      <alignment horizontal="center" vertical="center" wrapText="1"/>
    </xf>
    <xf numFmtId="174" fontId="86" fillId="71" borderId="14" xfId="1677" applyNumberFormat="1" applyFont="1" applyFill="1" applyBorder="1" applyAlignment="1">
      <alignment horizontal="right" vertical="center" wrapText="1"/>
    </xf>
    <xf numFmtId="0" fontId="86" fillId="72" borderId="14" xfId="1677" applyFont="1" applyFill="1" applyBorder="1" applyAlignment="1">
      <alignment horizontal="center" vertical="center" wrapText="1"/>
    </xf>
    <xf numFmtId="174" fontId="86" fillId="72" borderId="14" xfId="1677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left" vertical="center" wrapText="1"/>
    </xf>
    <xf numFmtId="174" fontId="86" fillId="73" borderId="14" xfId="1677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center" vertical="center" wrapText="1"/>
    </xf>
    <xf numFmtId="0" fontId="86" fillId="73" borderId="14" xfId="2183" applyFont="1" applyFill="1" applyBorder="1" applyAlignment="1">
      <alignment horizontal="center" vertical="center" wrapText="1"/>
    </xf>
    <xf numFmtId="0" fontId="86" fillId="73" borderId="14" xfId="2183" applyFont="1" applyFill="1" applyBorder="1" applyAlignment="1">
      <alignment vertical="center" wrapText="1"/>
    </xf>
    <xf numFmtId="174" fontId="86" fillId="73" borderId="14" xfId="2183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left" wrapText="1"/>
    </xf>
    <xf numFmtId="0" fontId="86" fillId="73" borderId="14" xfId="1677" applyFont="1" applyFill="1" applyBorder="1" applyAlignment="1">
      <alignment horizontal="left" vertical="top" wrapText="1"/>
    </xf>
    <xf numFmtId="0" fontId="86" fillId="0" borderId="14" xfId="263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173" fontId="2" fillId="74" borderId="13" xfId="0" applyNumberFormat="1" applyFont="1" applyFill="1" applyBorder="1" applyAlignment="1">
      <alignment vertical="center" wrapText="1"/>
    </xf>
    <xf numFmtId="173" fontId="38" fillId="0" borderId="14" xfId="249" applyNumberFormat="1" applyFont="1" applyBorder="1" applyAlignment="1">
      <alignment vertical="center"/>
    </xf>
    <xf numFmtId="173" fontId="38" fillId="0" borderId="14" xfId="249" applyNumberFormat="1" applyFont="1" applyBorder="1" applyAlignment="1">
      <alignment horizontal="center" vertical="center" wrapText="1"/>
    </xf>
    <xf numFmtId="49" fontId="38" fillId="0" borderId="14" xfId="1677" applyNumberFormat="1" applyFont="1" applyBorder="1" applyAlignment="1">
      <alignment horizontal="center" vertical="center"/>
    </xf>
    <xf numFmtId="0" fontId="38" fillId="0" borderId="14" xfId="1677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173" fontId="38" fillId="0" borderId="14" xfId="249" applyNumberFormat="1" applyFont="1" applyBorder="1" applyAlignment="1">
      <alignment vertical="center" wrapText="1"/>
    </xf>
    <xf numFmtId="173" fontId="38" fillId="74" borderId="14" xfId="249" applyNumberFormat="1" applyFont="1" applyFill="1" applyBorder="1" applyAlignment="1">
      <alignment horizontal="right" vertical="center"/>
    </xf>
    <xf numFmtId="173" fontId="2" fillId="74" borderId="13" xfId="0" applyNumberFormat="1" applyFont="1" applyFill="1" applyBorder="1" applyAlignment="1">
      <alignment horizontal="right" vertical="center" wrapText="1"/>
    </xf>
    <xf numFmtId="0" fontId="0" fillId="74" borderId="0" xfId="0" applyFill="1"/>
    <xf numFmtId="0" fontId="2" fillId="74" borderId="0" xfId="0" applyFont="1" applyFill="1" applyAlignment="1">
      <alignment vertical="center"/>
    </xf>
    <xf numFmtId="173" fontId="50" fillId="0" borderId="14" xfId="1677" applyNumberFormat="1" applyFont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0" fontId="50" fillId="0" borderId="14" xfId="1677" applyFont="1" applyBorder="1" applyAlignment="1">
      <alignment horizontal="center" vertical="center"/>
    </xf>
    <xf numFmtId="0" fontId="50" fillId="0" borderId="14" xfId="263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3" fontId="50" fillId="0" borderId="14" xfId="1677" applyNumberFormat="1" applyFont="1" applyBorder="1" applyAlignment="1">
      <alignment vertical="center" wrapText="1"/>
    </xf>
    <xf numFmtId="0" fontId="38" fillId="0" borderId="14" xfId="1677" applyFont="1" applyBorder="1" applyAlignment="1">
      <alignment horizontal="center" vertical="center"/>
    </xf>
    <xf numFmtId="0" fontId="38" fillId="0" borderId="14" xfId="263" applyBorder="1" applyAlignment="1">
      <alignment horizontal="center" vertical="center" wrapText="1"/>
    </xf>
    <xf numFmtId="173" fontId="50" fillId="0" borderId="14" xfId="249" applyNumberFormat="1" applyFont="1" applyBorder="1" applyAlignment="1">
      <alignment vertical="center"/>
    </xf>
    <xf numFmtId="173" fontId="38" fillId="0" borderId="14" xfId="1677" applyNumberFormat="1" applyFont="1" applyBorder="1" applyAlignment="1">
      <alignment vertical="center" wrapText="1"/>
    </xf>
    <xf numFmtId="0" fontId="38" fillId="0" borderId="14" xfId="1677" applyFont="1" applyBorder="1" applyAlignment="1">
      <alignment horizontal="center" vertical="center" wrapText="1"/>
    </xf>
    <xf numFmtId="174" fontId="38" fillId="0" borderId="14" xfId="0" applyNumberFormat="1" applyFont="1" applyBorder="1" applyAlignment="1">
      <alignment horizontal="right" vertical="center" wrapText="1"/>
    </xf>
    <xf numFmtId="0" fontId="38" fillId="0" borderId="14" xfId="263" applyBorder="1" applyAlignment="1">
      <alignment horizontal="left" vertical="center" wrapText="1"/>
    </xf>
    <xf numFmtId="49" fontId="38" fillId="0" borderId="14" xfId="4999" applyNumberFormat="1" applyFont="1" applyBorder="1" applyAlignment="1">
      <alignment horizontal="center" vertical="center"/>
    </xf>
    <xf numFmtId="0" fontId="49" fillId="0" borderId="14" xfId="263" applyFont="1" applyBorder="1" applyAlignment="1">
      <alignment horizontal="left" vertical="center" wrapText="1"/>
    </xf>
    <xf numFmtId="0" fontId="38" fillId="0" borderId="14" xfId="2183" applyFont="1" applyBorder="1" applyAlignment="1">
      <alignment vertical="center" wrapText="1"/>
    </xf>
    <xf numFmtId="0" fontId="38" fillId="0" borderId="14" xfId="1677" applyFont="1" applyBorder="1" applyAlignment="1">
      <alignment horizontal="left" wrapText="1"/>
    </xf>
    <xf numFmtId="174" fontId="38" fillId="0" borderId="14" xfId="1677" applyNumberFormat="1" applyFont="1" applyBorder="1" applyAlignment="1">
      <alignment horizontal="right" vertical="center"/>
    </xf>
    <xf numFmtId="0" fontId="38" fillId="0" borderId="14" xfId="1677" applyFont="1" applyBorder="1" applyAlignment="1">
      <alignment horizontal="left" vertical="top" wrapText="1"/>
    </xf>
    <xf numFmtId="173" fontId="38" fillId="0" borderId="14" xfId="1677" applyNumberFormat="1" applyFont="1" applyBorder="1" applyAlignment="1">
      <alignment horizontal="right" vertical="center" wrapText="1"/>
    </xf>
    <xf numFmtId="173" fontId="38" fillId="0" borderId="14" xfId="249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 wrapText="1"/>
    </xf>
    <xf numFmtId="173" fontId="38" fillId="0" borderId="14" xfId="249" applyNumberFormat="1" applyFont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174" fontId="50" fillId="0" borderId="14" xfId="1677" applyNumberFormat="1" applyFont="1" applyBorder="1" applyAlignment="1">
      <alignment horizontal="right" vertical="center" wrapText="1"/>
    </xf>
    <xf numFmtId="174" fontId="38" fillId="0" borderId="14" xfId="1677" applyNumberFormat="1" applyFont="1" applyBorder="1" applyAlignment="1">
      <alignment horizontal="right" vertical="center" wrapText="1"/>
    </xf>
    <xf numFmtId="173" fontId="87" fillId="0" borderId="14" xfId="1677" applyNumberFormat="1" applyFont="1" applyBorder="1" applyAlignment="1">
      <alignment vertical="center" wrapText="1"/>
    </xf>
    <xf numFmtId="174" fontId="38" fillId="63" borderId="51" xfId="0" applyNumberFormat="1" applyFont="1" applyFill="1" applyBorder="1" applyAlignment="1">
      <alignment horizontal="right" vertical="center" wrapText="1"/>
    </xf>
    <xf numFmtId="174" fontId="50" fillId="0" borderId="14" xfId="263" applyNumberFormat="1" applyFont="1" applyBorder="1" applyAlignment="1">
      <alignment horizontal="right" vertical="center" wrapText="1"/>
    </xf>
    <xf numFmtId="174" fontId="38" fillId="0" borderId="14" xfId="263" applyNumberFormat="1" applyBorder="1" applyAlignment="1">
      <alignment horizontal="right" vertical="center" wrapText="1"/>
    </xf>
    <xf numFmtId="174" fontId="49" fillId="0" borderId="13" xfId="0" applyNumberFormat="1" applyFont="1" applyBorder="1" applyAlignment="1">
      <alignment horizontal="right" vertical="center"/>
    </xf>
    <xf numFmtId="174" fontId="38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73" fontId="50" fillId="0" borderId="14" xfId="249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174" fontId="2" fillId="0" borderId="25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9" fillId="0" borderId="53" xfId="264" applyFont="1" applyBorder="1" applyAlignment="1">
      <alignment horizontal="center" vertical="center"/>
    </xf>
    <xf numFmtId="0" fontId="38" fillId="0" borderId="17" xfId="263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174" fontId="2" fillId="0" borderId="55" xfId="0" applyNumberFormat="1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38" fillId="0" borderId="56" xfId="263" applyBorder="1" applyAlignment="1">
      <alignment horizontal="center" vertical="center" wrapText="1"/>
    </xf>
    <xf numFmtId="0" fontId="38" fillId="0" borderId="57" xfId="263" applyBorder="1" applyAlignment="1">
      <alignment horizontal="center" vertical="center" wrapText="1"/>
    </xf>
    <xf numFmtId="0" fontId="38" fillId="0" borderId="43" xfId="263" applyBorder="1" applyAlignment="1">
      <alignment horizontal="center" vertical="center" wrapText="1"/>
    </xf>
    <xf numFmtId="0" fontId="38" fillId="0" borderId="58" xfId="263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0" xfId="0"/>
    <xf numFmtId="173" fontId="2" fillId="0" borderId="13" xfId="0" applyNumberFormat="1" applyFont="1" applyFill="1" applyBorder="1" applyAlignment="1">
      <alignment vertical="center" wrapText="1"/>
    </xf>
    <xf numFmtId="173" fontId="38" fillId="0" borderId="14" xfId="249" applyNumberFormat="1" applyFont="1" applyFill="1" applyBorder="1" applyAlignment="1">
      <alignment horizontal="center" vertical="center" wrapText="1"/>
    </xf>
    <xf numFmtId="49" fontId="38" fillId="0" borderId="14" xfId="1677" applyNumberFormat="1" applyFont="1" applyFill="1" applyBorder="1" applyAlignment="1">
      <alignment horizontal="center" vertical="center"/>
    </xf>
    <xf numFmtId="0" fontId="38" fillId="0" borderId="14" xfId="1677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3" fontId="38" fillId="0" borderId="14" xfId="249" applyNumberFormat="1" applyFont="1" applyFill="1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right" vertical="center" wrapText="1"/>
    </xf>
    <xf numFmtId="173" fontId="50" fillId="0" borderId="14" xfId="1677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173" fontId="38" fillId="0" borderId="14" xfId="1677" applyNumberFormat="1" applyFont="1" applyFill="1" applyBorder="1" applyAlignment="1">
      <alignment horizontal="right" vertical="center" wrapText="1"/>
    </xf>
    <xf numFmtId="173" fontId="38" fillId="0" borderId="14" xfId="1677" applyNumberFormat="1" applyFont="1" applyFill="1" applyBorder="1" applyAlignment="1">
      <alignment vertical="center" wrapText="1"/>
    </xf>
    <xf numFmtId="174" fontId="38" fillId="0" borderId="14" xfId="1677" applyNumberFormat="1" applyFont="1" applyFill="1" applyBorder="1" applyAlignment="1">
      <alignment horizontal="right" vertical="center"/>
    </xf>
    <xf numFmtId="173" fontId="38" fillId="0" borderId="14" xfId="249" applyNumberFormat="1" applyFont="1" applyFill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4" xfId="1677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38" fillId="63" borderId="14" xfId="263" applyFont="1" applyFill="1" applyBorder="1" applyAlignment="1">
      <alignment horizontal="left" vertical="center" wrapText="1"/>
    </xf>
    <xf numFmtId="0" fontId="38" fillId="0" borderId="14" xfId="263" applyFont="1" applyBorder="1" applyAlignment="1">
      <alignment horizontal="left" vertical="center" wrapText="1"/>
    </xf>
    <xf numFmtId="0" fontId="0" fillId="0" borderId="0" xfId="0"/>
    <xf numFmtId="0" fontId="2" fillId="63" borderId="13" xfId="0" applyFont="1" applyFill="1" applyBorder="1" applyAlignment="1">
      <alignment horizontal="center" vertical="center" wrapText="1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2" fillId="63" borderId="13" xfId="0" applyNumberFormat="1" applyFont="1" applyFill="1" applyBorder="1" applyAlignment="1">
      <alignment horizontal="center" vertical="center" wrapText="1"/>
    </xf>
    <xf numFmtId="173" fontId="2" fillId="74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38" fillId="73" borderId="14" xfId="1677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173" fontId="38" fillId="0" borderId="59" xfId="249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49" fontId="50" fillId="0" borderId="14" xfId="1677" applyNumberFormat="1" applyFont="1" applyBorder="1" applyAlignment="1">
      <alignment horizontal="center" vertical="center"/>
    </xf>
    <xf numFmtId="0" fontId="50" fillId="0" borderId="14" xfId="1677" applyFont="1" applyBorder="1" applyAlignment="1">
      <alignment horizontal="center" vertical="center" wrapText="1"/>
    </xf>
    <xf numFmtId="174" fontId="50" fillId="0" borderId="14" xfId="0" applyNumberFormat="1" applyFont="1" applyBorder="1" applyAlignment="1">
      <alignment horizontal="right" vertical="center" wrapText="1"/>
    </xf>
    <xf numFmtId="173" fontId="50" fillId="0" borderId="14" xfId="249" applyNumberFormat="1" applyFont="1" applyBorder="1" applyAlignment="1">
      <alignment vertical="center" wrapText="1"/>
    </xf>
    <xf numFmtId="173" fontId="9" fillId="0" borderId="13" xfId="0" applyNumberFormat="1" applyFont="1" applyBorder="1" applyAlignment="1">
      <alignment vertical="center" wrapText="1"/>
    </xf>
    <xf numFmtId="0" fontId="50" fillId="0" borderId="14" xfId="1677" applyFont="1" applyBorder="1" applyAlignment="1">
      <alignment horizontal="left" vertical="center" wrapText="1"/>
    </xf>
    <xf numFmtId="174" fontId="50" fillId="0" borderId="14" xfId="1677" applyNumberFormat="1" applyFont="1" applyBorder="1" applyAlignment="1">
      <alignment horizontal="right" vertical="center"/>
    </xf>
    <xf numFmtId="0" fontId="50" fillId="0" borderId="14" xfId="263" applyFont="1" applyBorder="1" applyAlignment="1">
      <alignment horizontal="left" vertical="center" wrapText="1"/>
    </xf>
    <xf numFmtId="173" fontId="38" fillId="0" borderId="28" xfId="249" applyNumberFormat="1" applyFont="1" applyBorder="1" applyAlignment="1">
      <alignment horizontal="right" vertical="center"/>
    </xf>
    <xf numFmtId="173" fontId="38" fillId="0" borderId="60" xfId="249" applyNumberFormat="1" applyFont="1" applyBorder="1" applyAlignment="1">
      <alignment horizontal="right" vertical="center"/>
    </xf>
    <xf numFmtId="173" fontId="38" fillId="0" borderId="13" xfId="249" applyNumberFormat="1" applyFont="1" applyBorder="1" applyAlignment="1">
      <alignment horizontal="right" vertical="center"/>
    </xf>
    <xf numFmtId="174" fontId="38" fillId="63" borderId="28" xfId="0" applyNumberFormat="1" applyFont="1" applyFill="1" applyBorder="1" applyAlignment="1">
      <alignment horizontal="right" vertical="center" wrapText="1"/>
    </xf>
    <xf numFmtId="174" fontId="38" fillId="63" borderId="30" xfId="0" applyNumberFormat="1" applyFont="1" applyFill="1" applyBorder="1" applyAlignment="1">
      <alignment horizontal="right" vertical="center" wrapText="1"/>
    </xf>
    <xf numFmtId="174" fontId="38" fillId="63" borderId="61" xfId="0" applyNumberFormat="1" applyFont="1" applyFill="1" applyBorder="1" applyAlignment="1">
      <alignment horizontal="right" vertical="center" wrapText="1"/>
    </xf>
    <xf numFmtId="174" fontId="38" fillId="63" borderId="13" xfId="0" applyNumberFormat="1" applyFont="1" applyFill="1" applyBorder="1" applyAlignment="1">
      <alignment horizontal="right" vertical="center" wrapText="1"/>
    </xf>
    <xf numFmtId="174" fontId="38" fillId="74" borderId="14" xfId="0" applyNumberFormat="1" applyFont="1" applyFill="1" applyBorder="1" applyAlignment="1">
      <alignment horizontal="right" vertical="center" wrapText="1"/>
    </xf>
    <xf numFmtId="174" fontId="38" fillId="0" borderId="14" xfId="0" applyNumberFormat="1" applyFont="1" applyFill="1" applyBorder="1" applyAlignment="1">
      <alignment horizontal="right" vertical="center" wrapText="1"/>
    </xf>
    <xf numFmtId="174" fontId="38" fillId="0" borderId="14" xfId="1677" applyNumberFormat="1" applyFont="1" applyFill="1" applyBorder="1" applyAlignment="1">
      <alignment horizontal="right" vertical="center" wrapText="1"/>
    </xf>
    <xf numFmtId="0" fontId="0" fillId="0" borderId="0" xfId="0"/>
    <xf numFmtId="0" fontId="9" fillId="0" borderId="13" xfId="0" applyFont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Fill="1"/>
    <xf numFmtId="0" fontId="51" fillId="0" borderId="0" xfId="0" applyFont="1" applyFill="1"/>
    <xf numFmtId="0" fontId="49" fillId="0" borderId="16" xfId="1677" applyFont="1" applyFill="1" applyBorder="1" applyAlignment="1">
      <alignment horizontal="center" vertical="center" wrapText="1"/>
    </xf>
    <xf numFmtId="0" fontId="49" fillId="0" borderId="15" xfId="1677" applyFont="1" applyFill="1" applyBorder="1" applyAlignment="1">
      <alignment horizontal="center" vertical="center" wrapText="1"/>
    </xf>
    <xf numFmtId="173" fontId="38" fillId="0" borderId="14" xfId="249" applyNumberFormat="1" applyFont="1" applyFill="1" applyBorder="1" applyAlignment="1">
      <alignment vertical="center"/>
    </xf>
    <xf numFmtId="173" fontId="50" fillId="0" borderId="14" xfId="249" applyNumberFormat="1" applyFont="1" applyFill="1" applyBorder="1" applyAlignment="1">
      <alignment vertical="center"/>
    </xf>
    <xf numFmtId="173" fontId="9" fillId="0" borderId="13" xfId="0" applyNumberFormat="1" applyFont="1" applyFill="1" applyBorder="1" applyAlignment="1">
      <alignment vertical="center" wrapText="1"/>
    </xf>
    <xf numFmtId="174" fontId="50" fillId="0" borderId="14" xfId="1677" applyNumberFormat="1" applyFont="1" applyFill="1" applyBorder="1" applyAlignment="1">
      <alignment horizontal="right" vertical="center"/>
    </xf>
    <xf numFmtId="49" fontId="38" fillId="0" borderId="14" xfId="4999" applyNumberFormat="1" applyFont="1" applyFill="1" applyBorder="1" applyAlignment="1">
      <alignment horizontal="center" vertical="center"/>
    </xf>
    <xf numFmtId="0" fontId="38" fillId="0" borderId="14" xfId="263" applyFont="1" applyFill="1" applyBorder="1" applyAlignment="1">
      <alignment horizontal="left" vertical="center" wrapText="1"/>
    </xf>
    <xf numFmtId="173" fontId="87" fillId="0" borderId="14" xfId="1677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74" fontId="9" fillId="0" borderId="13" xfId="0" applyNumberFormat="1" applyFont="1" applyFill="1" applyBorder="1" applyAlignment="1">
      <alignment vertical="center" wrapText="1"/>
    </xf>
    <xf numFmtId="177" fontId="91" fillId="0" borderId="13" xfId="2208" applyNumberFormat="1" applyFont="1" applyBorder="1" applyAlignment="1">
      <alignment horizontal="right" vertical="center"/>
    </xf>
    <xf numFmtId="177" fontId="91" fillId="0" borderId="13" xfId="2208" applyNumberFormat="1" applyFont="1" applyBorder="1" applyAlignment="1"/>
    <xf numFmtId="174" fontId="91" fillId="0" borderId="18" xfId="264" applyNumberFormat="1" applyFont="1" applyBorder="1" applyAlignment="1">
      <alignment horizontal="right" vertical="center"/>
    </xf>
    <xf numFmtId="0" fontId="91" fillId="0" borderId="13" xfId="264" applyFont="1" applyBorder="1" applyAlignment="1">
      <alignment horizontal="right" vertical="center"/>
    </xf>
    <xf numFmtId="174" fontId="91" fillId="0" borderId="19" xfId="0" applyNumberFormat="1" applyFont="1" applyBorder="1" applyAlignment="1">
      <alignment horizontal="right" vertical="center"/>
    </xf>
    <xf numFmtId="174" fontId="91" fillId="57" borderId="13" xfId="264" applyNumberFormat="1" applyFont="1" applyFill="1" applyBorder="1" applyAlignment="1">
      <alignment horizontal="right" vertical="center"/>
    </xf>
    <xf numFmtId="174" fontId="91" fillId="0" borderId="13" xfId="264" applyNumberFormat="1" applyFont="1" applyBorder="1" applyAlignment="1">
      <alignment horizontal="right" vertical="center"/>
    </xf>
    <xf numFmtId="174" fontId="91" fillId="0" borderId="19" xfId="264" applyNumberFormat="1" applyFont="1" applyBorder="1" applyAlignment="1">
      <alignment horizontal="right" vertical="center"/>
    </xf>
    <xf numFmtId="174" fontId="91" fillId="0" borderId="18" xfId="0" applyNumberFormat="1" applyFont="1" applyBorder="1" applyAlignment="1">
      <alignment horizontal="right" vertical="center"/>
    </xf>
    <xf numFmtId="174" fontId="91" fillId="63" borderId="13" xfId="264" applyNumberFormat="1" applyFont="1" applyFill="1" applyBorder="1" applyAlignment="1">
      <alignment horizontal="right" vertical="center"/>
    </xf>
    <xf numFmtId="174" fontId="91" fillId="0" borderId="25" xfId="264" applyNumberFormat="1" applyFont="1" applyBorder="1" applyAlignment="1">
      <alignment horizontal="right" vertical="center"/>
    </xf>
    <xf numFmtId="174" fontId="91" fillId="0" borderId="55" xfId="264" applyNumberFormat="1" applyFont="1" applyBorder="1" applyAlignment="1">
      <alignment horizontal="right" vertical="center"/>
    </xf>
    <xf numFmtId="174" fontId="92" fillId="0" borderId="17" xfId="264" applyNumberFormat="1" applyFont="1" applyBorder="1" applyAlignment="1">
      <alignment horizontal="right" vertical="center"/>
    </xf>
    <xf numFmtId="174" fontId="92" fillId="0" borderId="13" xfId="264" applyNumberFormat="1" applyFont="1" applyBorder="1" applyAlignment="1">
      <alignment horizontal="right" vertical="center"/>
    </xf>
    <xf numFmtId="0" fontId="92" fillId="0" borderId="13" xfId="264" applyFont="1" applyBorder="1" applyAlignment="1">
      <alignment horizontal="right" vertical="center"/>
    </xf>
    <xf numFmtId="174" fontId="91" fillId="0" borderId="13" xfId="0" applyNumberFormat="1" applyFont="1" applyBorder="1" applyAlignment="1">
      <alignment vertical="center" wrapText="1"/>
    </xf>
    <xf numFmtId="174" fontId="92" fillId="63" borderId="13" xfId="264" applyNumberFormat="1" applyFont="1" applyFill="1" applyBorder="1" applyAlignment="1">
      <alignment horizontal="right" vertical="center"/>
    </xf>
    <xf numFmtId="0" fontId="91" fillId="0" borderId="13" xfId="0" applyFont="1" applyBorder="1" applyAlignment="1">
      <alignment horizontal="center" vertical="center" wrapText="1"/>
    </xf>
    <xf numFmtId="174" fontId="92" fillId="0" borderId="13" xfId="264" applyNumberFormat="1" applyFont="1" applyFill="1" applyBorder="1" applyAlignment="1">
      <alignment horizontal="right" vertical="center"/>
    </xf>
    <xf numFmtId="0" fontId="91" fillId="0" borderId="13" xfId="264" applyFont="1" applyFill="1" applyBorder="1" applyAlignment="1">
      <alignment horizontal="right" vertical="center"/>
    </xf>
    <xf numFmtId="176" fontId="92" fillId="0" borderId="13" xfId="264" applyNumberFormat="1" applyFont="1" applyBorder="1" applyAlignment="1">
      <alignment horizontal="right" vertical="center"/>
    </xf>
    <xf numFmtId="1" fontId="92" fillId="0" borderId="13" xfId="264" applyNumberFormat="1" applyFont="1" applyBorder="1" applyAlignment="1">
      <alignment horizontal="right" vertical="center"/>
    </xf>
    <xf numFmtId="2" fontId="92" fillId="0" borderId="13" xfId="264" applyNumberFormat="1" applyFont="1" applyBorder="1" applyAlignment="1">
      <alignment horizontal="right" vertical="center"/>
    </xf>
    <xf numFmtId="0" fontId="90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right" vertical="center" wrapText="1"/>
    </xf>
    <xf numFmtId="178" fontId="91" fillId="0" borderId="13" xfId="264" applyNumberFormat="1" applyFont="1" applyFill="1" applyBorder="1" applyAlignment="1">
      <alignment horizontal="right" vertical="center"/>
    </xf>
    <xf numFmtId="4" fontId="91" fillId="63" borderId="13" xfId="264" applyNumberFormat="1" applyFont="1" applyFill="1" applyBorder="1" applyAlignment="1">
      <alignment horizontal="right" vertical="center"/>
    </xf>
    <xf numFmtId="164" fontId="91" fillId="0" borderId="13" xfId="2208" applyFont="1" applyBorder="1" applyAlignment="1">
      <alignment horizontal="right" vertical="center"/>
    </xf>
    <xf numFmtId="164" fontId="91" fillId="63" borderId="13" xfId="2208" applyFont="1" applyFill="1" applyBorder="1" applyAlignment="1">
      <alignment horizontal="right" vertical="center"/>
    </xf>
    <xf numFmtId="178" fontId="91" fillId="0" borderId="13" xfId="264" applyNumberFormat="1" applyFont="1" applyBorder="1" applyAlignment="1">
      <alignment horizontal="right" vertical="center"/>
    </xf>
    <xf numFmtId="174" fontId="49" fillId="63" borderId="13" xfId="264" applyNumberFormat="1" applyFont="1" applyFill="1" applyBorder="1" applyAlignment="1">
      <alignment horizontal="right" vertical="center"/>
    </xf>
    <xf numFmtId="0" fontId="38" fillId="0" borderId="13" xfId="264" applyFont="1" applyBorder="1" applyAlignment="1">
      <alignment horizontal="right" vertical="center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173" fontId="38" fillId="63" borderId="0" xfId="249" applyNumberFormat="1" applyFont="1" applyFill="1" applyBorder="1" applyAlignment="1">
      <alignment horizontal="right" vertical="center"/>
    </xf>
    <xf numFmtId="173" fontId="2" fillId="63" borderId="0" xfId="0" applyNumberFormat="1" applyFont="1" applyFill="1" applyBorder="1" applyAlignment="1">
      <alignment vertical="center" wrapText="1"/>
    </xf>
    <xf numFmtId="173" fontId="50" fillId="0" borderId="14" xfId="1677" applyNumberFormat="1" applyFont="1" applyFill="1" applyBorder="1" applyAlignment="1">
      <alignment horizontal="right" vertical="center"/>
    </xf>
    <xf numFmtId="173" fontId="50" fillId="0" borderId="1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/>
    </xf>
    <xf numFmtId="0" fontId="9" fillId="57" borderId="13" xfId="0" applyFont="1" applyFill="1" applyBorder="1" applyAlignment="1">
      <alignment horizontal="center" vertical="center" wrapText="1"/>
    </xf>
    <xf numFmtId="0" fontId="9" fillId="6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6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9" fillId="63" borderId="16" xfId="0" applyFont="1" applyFill="1" applyBorder="1" applyAlignment="1">
      <alignment horizontal="center" vertical="center" wrapText="1"/>
    </xf>
    <xf numFmtId="0" fontId="9" fillId="63" borderId="24" xfId="0" applyFont="1" applyFill="1" applyBorder="1" applyAlignment="1">
      <alignment horizontal="center" vertical="center" wrapText="1"/>
    </xf>
    <xf numFmtId="0" fontId="0" fillId="63" borderId="24" xfId="0" applyFill="1" applyBorder="1" applyAlignment="1">
      <alignment horizontal="center" vertical="center" wrapText="1"/>
    </xf>
    <xf numFmtId="0" fontId="0" fillId="63" borderId="15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/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0" fillId="0" borderId="16" xfId="1677" applyFont="1" applyFill="1" applyBorder="1" applyAlignment="1">
      <alignment horizontal="center" vertical="center" wrapText="1"/>
    </xf>
    <xf numFmtId="0" fontId="50" fillId="0" borderId="26" xfId="1677" applyFont="1" applyFill="1" applyBorder="1" applyAlignment="1">
      <alignment horizontal="center" vertical="center" wrapText="1"/>
    </xf>
    <xf numFmtId="0" fontId="50" fillId="0" borderId="27" xfId="1677" applyFont="1" applyFill="1" applyBorder="1" applyAlignment="1">
      <alignment horizontal="center" vertical="center" wrapText="1"/>
    </xf>
    <xf numFmtId="0" fontId="50" fillId="0" borderId="24" xfId="1677" applyFont="1" applyFill="1" applyBorder="1" applyAlignment="1">
      <alignment horizontal="center" vertical="center" wrapText="1"/>
    </xf>
    <xf numFmtId="0" fontId="50" fillId="0" borderId="15" xfId="1677" applyFont="1" applyFill="1" applyBorder="1" applyAlignment="1">
      <alignment horizontal="center" vertical="center" wrapText="1"/>
    </xf>
    <xf numFmtId="0" fontId="51" fillId="0" borderId="15" xfId="0" applyFont="1" applyFill="1" applyBorder="1"/>
    <xf numFmtId="0" fontId="49" fillId="0" borderId="34" xfId="1677" applyFont="1" applyFill="1" applyBorder="1" applyAlignment="1">
      <alignment horizontal="center" vertical="center" wrapText="1"/>
    </xf>
    <xf numFmtId="0" fontId="49" fillId="0" borderId="35" xfId="1677" applyFont="1" applyFill="1" applyBorder="1" applyAlignment="1">
      <alignment horizontal="center" vertical="center" wrapText="1"/>
    </xf>
    <xf numFmtId="49" fontId="49" fillId="0" borderId="34" xfId="1677" applyNumberFormat="1" applyFont="1" applyFill="1" applyBorder="1" applyAlignment="1">
      <alignment horizontal="center" vertical="center" wrapText="1"/>
    </xf>
    <xf numFmtId="49" fontId="49" fillId="0" borderId="36" xfId="1677" applyNumberFormat="1" applyFont="1" applyFill="1" applyBorder="1" applyAlignment="1">
      <alignment horizontal="center" vertical="center" wrapText="1"/>
    </xf>
    <xf numFmtId="0" fontId="49" fillId="0" borderId="31" xfId="1677" applyFont="1" applyFill="1" applyBorder="1" applyAlignment="1">
      <alignment horizontal="center" vertical="center" wrapText="1"/>
    </xf>
    <xf numFmtId="0" fontId="49" fillId="0" borderId="32" xfId="1677" applyFont="1" applyFill="1" applyBorder="1" applyAlignment="1">
      <alignment horizontal="center" vertical="center" wrapText="1"/>
    </xf>
    <xf numFmtId="0" fontId="49" fillId="0" borderId="37" xfId="1677" applyFont="1" applyFill="1" applyBorder="1" applyAlignment="1">
      <alignment horizontal="center" vertical="center" wrapText="1"/>
    </xf>
    <xf numFmtId="49" fontId="49" fillId="0" borderId="38" xfId="1677" applyNumberFormat="1" applyFont="1" applyFill="1" applyBorder="1" applyAlignment="1">
      <alignment horizontal="center" vertical="center" wrapText="1"/>
    </xf>
    <xf numFmtId="49" fontId="49" fillId="0" borderId="39" xfId="1677" applyNumberFormat="1" applyFont="1" applyFill="1" applyBorder="1" applyAlignment="1">
      <alignment horizontal="center" vertical="center" wrapText="1"/>
    </xf>
    <xf numFmtId="0" fontId="49" fillId="0" borderId="13" xfId="1677" applyFont="1" applyFill="1" applyBorder="1" applyAlignment="1">
      <alignment horizontal="center" vertical="center" wrapText="1"/>
    </xf>
    <xf numFmtId="49" fontId="49" fillId="0" borderId="40" xfId="1677" applyNumberFormat="1" applyFont="1" applyFill="1" applyBorder="1" applyAlignment="1">
      <alignment horizontal="center" vertical="center" wrapText="1"/>
    </xf>
    <xf numFmtId="49" fontId="49" fillId="0" borderId="41" xfId="1677" applyNumberFormat="1" applyFont="1" applyFill="1" applyBorder="1" applyAlignment="1">
      <alignment horizontal="center" vertical="center" wrapText="1"/>
    </xf>
    <xf numFmtId="0" fontId="49" fillId="0" borderId="42" xfId="1677" applyFont="1" applyFill="1" applyBorder="1" applyAlignment="1">
      <alignment horizontal="center" vertical="center" wrapText="1"/>
    </xf>
    <xf numFmtId="0" fontId="49" fillId="0" borderId="41" xfId="1677" applyFont="1" applyFill="1" applyBorder="1" applyAlignment="1">
      <alignment horizontal="center" vertical="center" wrapText="1"/>
    </xf>
    <xf numFmtId="0" fontId="49" fillId="0" borderId="28" xfId="1677" applyFont="1" applyFill="1" applyBorder="1" applyAlignment="1">
      <alignment horizontal="center" vertical="center" wrapText="1"/>
    </xf>
    <xf numFmtId="0" fontId="49" fillId="0" borderId="29" xfId="1677" applyFont="1" applyFill="1" applyBorder="1" applyAlignment="1">
      <alignment horizontal="center" vertical="center" wrapText="1"/>
    </xf>
    <xf numFmtId="0" fontId="49" fillId="0" borderId="30" xfId="1677" applyFont="1" applyFill="1" applyBorder="1" applyAlignment="1">
      <alignment horizontal="center" vertical="center" wrapText="1"/>
    </xf>
    <xf numFmtId="0" fontId="49" fillId="0" borderId="33" xfId="1677" applyFont="1" applyFill="1" applyBorder="1" applyAlignment="1">
      <alignment horizontal="center" vertical="center" wrapText="1"/>
    </xf>
    <xf numFmtId="0" fontId="0" fillId="0" borderId="37" xfId="0" applyFill="1" applyBorder="1"/>
    <xf numFmtId="49" fontId="49" fillId="0" borderId="13" xfId="1677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49" fillId="0" borderId="16" xfId="1677" applyFont="1" applyFill="1" applyBorder="1" applyAlignment="1">
      <alignment horizontal="center" vertical="center" wrapText="1"/>
    </xf>
    <xf numFmtId="0" fontId="49" fillId="0" borderId="15" xfId="1677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63" borderId="25" xfId="0" applyFont="1" applyFill="1" applyBorder="1" applyAlignment="1">
      <alignment horizontal="center" vertical="center" wrapText="1"/>
    </xf>
    <xf numFmtId="0" fontId="9" fillId="6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91" fillId="0" borderId="13" xfId="264" applyNumberFormat="1" applyFont="1" applyFill="1" applyBorder="1" applyAlignment="1">
      <alignment horizontal="right" vertical="center"/>
    </xf>
  </cellXfs>
  <cellStyles count="5442">
    <cellStyle name="20% - Акцент1 2" xfId="1"/>
    <cellStyle name="20% - Акцент1 2 2" xfId="2"/>
    <cellStyle name="20% - Акцент1 2 2 2" xfId="3"/>
    <cellStyle name="20% - Акцент1 2 2 2 2" xfId="2828"/>
    <cellStyle name="20% - Акцент1 2 2 2 3" xfId="2827"/>
    <cellStyle name="20% - Акцент1 2 2 3" xfId="2829"/>
    <cellStyle name="20% - Акцент1 2 2 4" xfId="2830"/>
    <cellStyle name="20% - Акцент1 2 2 5" xfId="2826"/>
    <cellStyle name="20% - Акцент1 2 3" xfId="4"/>
    <cellStyle name="20% - Акцент1 2 3 2" xfId="2832"/>
    <cellStyle name="20% - Акцент1 2 3 3" xfId="2831"/>
    <cellStyle name="20% - Акцент1 2 4" xfId="5"/>
    <cellStyle name="20% - Акцент1 2 4 2" xfId="2834"/>
    <cellStyle name="20% - Акцент1 2 4 3" xfId="2833"/>
    <cellStyle name="20% - Акцент1 2 5" xfId="2835"/>
    <cellStyle name="20% - Акцент1 2 6" xfId="2836"/>
    <cellStyle name="20% - Акцент1 2 7" xfId="2825"/>
    <cellStyle name="20% - Акцент1 2 8" xfId="5441"/>
    <cellStyle name="20% - Акцент1 3" xfId="6"/>
    <cellStyle name="20% - Акцент1 3 2" xfId="7"/>
    <cellStyle name="20% - Акцент1 3 2 2" xfId="2839"/>
    <cellStyle name="20% - Акцент1 3 2 3" xfId="2840"/>
    <cellStyle name="20% - Акцент1 3 2 4" xfId="2838"/>
    <cellStyle name="20% - Акцент1 3 3" xfId="2841"/>
    <cellStyle name="20% - Акцент1 3 4" xfId="2842"/>
    <cellStyle name="20% - Акцент1 3 5" xfId="2837"/>
    <cellStyle name="20% - Акцент2 2" xfId="8"/>
    <cellStyle name="20% - Акцент2 2 2" xfId="9"/>
    <cellStyle name="20% - Акцент2 2 2 2" xfId="10"/>
    <cellStyle name="20% - Акцент2 2 2 2 2" xfId="2846"/>
    <cellStyle name="20% - Акцент2 2 2 2 3" xfId="2845"/>
    <cellStyle name="20% - Акцент2 2 2 3" xfId="2847"/>
    <cellStyle name="20% - Акцент2 2 2 4" xfId="2848"/>
    <cellStyle name="20% - Акцент2 2 2 5" xfId="2844"/>
    <cellStyle name="20% - Акцент2 2 3" xfId="11"/>
    <cellStyle name="20% - Акцент2 2 3 2" xfId="2850"/>
    <cellStyle name="20% - Акцент2 2 3 3" xfId="2849"/>
    <cellStyle name="20% - Акцент2 2 4" xfId="2851"/>
    <cellStyle name="20% - Акцент2 2 5" xfId="2843"/>
    <cellStyle name="20% - Акцент2 2 6" xfId="5440"/>
    <cellStyle name="20% - Акцент2 3" xfId="12"/>
    <cellStyle name="20% - Акцент2 3 2" xfId="13"/>
    <cellStyle name="20% - Акцент2 3 2 2" xfId="2854"/>
    <cellStyle name="20% - Акцент2 3 2 3" xfId="2855"/>
    <cellStyle name="20% - Акцент2 3 2 4" xfId="2853"/>
    <cellStyle name="20% - Акцент2 3 3" xfId="2856"/>
    <cellStyle name="20% - Акцент2 3 4" xfId="2852"/>
    <cellStyle name="20% - Акцент3 2" xfId="14"/>
    <cellStyle name="20% - Акцент3 2 2" xfId="15"/>
    <cellStyle name="20% - Акцент3 2 2 2" xfId="16"/>
    <cellStyle name="20% - Акцент3 2 2 2 2" xfId="2860"/>
    <cellStyle name="20% - Акцент3 2 2 2 3" xfId="2859"/>
    <cellStyle name="20% - Акцент3 2 2 3" xfId="2861"/>
    <cellStyle name="20% - Акцент3 2 2 4" xfId="2862"/>
    <cellStyle name="20% - Акцент3 2 2 5" xfId="2858"/>
    <cellStyle name="20% - Акцент3 2 3" xfId="17"/>
    <cellStyle name="20% - Акцент3 2 3 2" xfId="2864"/>
    <cellStyle name="20% - Акцент3 2 3 3" xfId="2863"/>
    <cellStyle name="20% - Акцент3 2 4" xfId="2865"/>
    <cellStyle name="20% - Акцент3 2 5" xfId="2857"/>
    <cellStyle name="20% - Акцент3 2 6" xfId="5439"/>
    <cellStyle name="20% - Акцент3 3" xfId="18"/>
    <cellStyle name="20% - Акцент3 3 2" xfId="19"/>
    <cellStyle name="20% - Акцент3 3 2 2" xfId="2868"/>
    <cellStyle name="20% - Акцент3 3 2 3" xfId="2869"/>
    <cellStyle name="20% - Акцент3 3 2 4" xfId="2867"/>
    <cellStyle name="20% - Акцент3 3 3" xfId="2870"/>
    <cellStyle name="20% - Акцент3 3 4" xfId="2866"/>
    <cellStyle name="20% - Акцент4 2" xfId="20"/>
    <cellStyle name="20% - Акцент4 2 2" xfId="21"/>
    <cellStyle name="20% - Акцент4 2 2 2" xfId="22"/>
    <cellStyle name="20% - Акцент4 2 2 2 2" xfId="2874"/>
    <cellStyle name="20% - Акцент4 2 2 2 3" xfId="2873"/>
    <cellStyle name="20% - Акцент4 2 2 3" xfId="2875"/>
    <cellStyle name="20% - Акцент4 2 2 4" xfId="2876"/>
    <cellStyle name="20% - Акцент4 2 2 5" xfId="2872"/>
    <cellStyle name="20% - Акцент4 2 3" xfId="23"/>
    <cellStyle name="20% - Акцент4 2 3 2" xfId="2878"/>
    <cellStyle name="20% - Акцент4 2 3 3" xfId="2879"/>
    <cellStyle name="20% - Акцент4 2 3 4" xfId="2877"/>
    <cellStyle name="20% - Акцент4 2 4" xfId="2880"/>
    <cellStyle name="20% - Акцент4 2 5" xfId="2871"/>
    <cellStyle name="20% - Акцент4 2 6" xfId="5436"/>
    <cellStyle name="20% - Акцент4 3" xfId="24"/>
    <cellStyle name="20% - Акцент4 3 2" xfId="25"/>
    <cellStyle name="20% - Акцент4 3 2 2" xfId="2883"/>
    <cellStyle name="20% - Акцент4 3 2 3" xfId="2884"/>
    <cellStyle name="20% - Акцент4 3 2 4" xfId="2882"/>
    <cellStyle name="20% - Акцент4 3 3" xfId="2885"/>
    <cellStyle name="20% - Акцент4 3 4" xfId="2886"/>
    <cellStyle name="20% - Акцент4 3 5" xfId="2881"/>
    <cellStyle name="20% - Акцент5 2" xfId="26"/>
    <cellStyle name="20% - Акцент5 2 2" xfId="27"/>
    <cellStyle name="20% - Акцент5 2 2 2" xfId="28"/>
    <cellStyle name="20% - Акцент5 2 2 2 2" xfId="2890"/>
    <cellStyle name="20% - Акцент5 2 2 2 3" xfId="2889"/>
    <cellStyle name="20% - Акцент5 2 2 3" xfId="2891"/>
    <cellStyle name="20% - Акцент5 2 2 4" xfId="2892"/>
    <cellStyle name="20% - Акцент5 2 2 5" xfId="2888"/>
    <cellStyle name="20% - Акцент5 2 3" xfId="29"/>
    <cellStyle name="20% - Акцент5 2 3 2" xfId="2894"/>
    <cellStyle name="20% - Акцент5 2 3 3" xfId="2895"/>
    <cellStyle name="20% - Акцент5 2 3 4" xfId="2893"/>
    <cellStyle name="20% - Акцент5 2 4" xfId="30"/>
    <cellStyle name="20% - Акцент5 2 4 2" xfId="2897"/>
    <cellStyle name="20% - Акцент5 2 4 3" xfId="2896"/>
    <cellStyle name="20% - Акцент5 2 5" xfId="2898"/>
    <cellStyle name="20% - Акцент5 2 6" xfId="2887"/>
    <cellStyle name="20% - Акцент5 2 7" xfId="5435"/>
    <cellStyle name="20% - Акцент5 3" xfId="31"/>
    <cellStyle name="20% - Акцент5 3 2" xfId="32"/>
    <cellStyle name="20% - Акцент5 3 2 2" xfId="2901"/>
    <cellStyle name="20% - Акцент5 3 2 3" xfId="2902"/>
    <cellStyle name="20% - Акцент5 3 2 4" xfId="2900"/>
    <cellStyle name="20% - Акцент5 3 3" xfId="2903"/>
    <cellStyle name="20% - Акцент5 3 4" xfId="2899"/>
    <cellStyle name="20% - Акцент6 2" xfId="33"/>
    <cellStyle name="20% - Акцент6 2 2" xfId="34"/>
    <cellStyle name="20% - Акцент6 2 2 2" xfId="35"/>
    <cellStyle name="20% - Акцент6 2 2 2 2" xfId="2907"/>
    <cellStyle name="20% - Акцент6 2 2 2 3" xfId="2906"/>
    <cellStyle name="20% - Акцент6 2 2 3" xfId="2908"/>
    <cellStyle name="20% - Акцент6 2 2 4" xfId="2909"/>
    <cellStyle name="20% - Акцент6 2 2 5" xfId="2905"/>
    <cellStyle name="20% - Акцент6 2 3" xfId="36"/>
    <cellStyle name="20% - Акцент6 2 3 2" xfId="2911"/>
    <cellStyle name="20% - Акцент6 2 3 3" xfId="2910"/>
    <cellStyle name="20% - Акцент6 2 4" xfId="37"/>
    <cellStyle name="20% - Акцент6 2 4 2" xfId="2913"/>
    <cellStyle name="20% - Акцент6 2 4 3" xfId="2912"/>
    <cellStyle name="20% - Акцент6 2 5" xfId="2914"/>
    <cellStyle name="20% - Акцент6 2 6" xfId="2915"/>
    <cellStyle name="20% - Акцент6 2 7" xfId="2904"/>
    <cellStyle name="20% - Акцент6 2 8" xfId="5434"/>
    <cellStyle name="20% - Акцент6 3" xfId="38"/>
    <cellStyle name="20% - Акцент6 3 2" xfId="39"/>
    <cellStyle name="20% - Акцент6 3 2 2" xfId="2918"/>
    <cellStyle name="20% - Акцент6 3 2 3" xfId="2919"/>
    <cellStyle name="20% - Акцент6 3 2 4" xfId="2917"/>
    <cellStyle name="20% - Акцент6 3 3" xfId="2920"/>
    <cellStyle name="20% - Акцент6 3 4" xfId="2921"/>
    <cellStyle name="20% - Акцент6 3 5" xfId="2916"/>
    <cellStyle name="40% - Акцент1 2" xfId="40"/>
    <cellStyle name="40% - Акцент1 2 2" xfId="41"/>
    <cellStyle name="40% - Акцент1 2 2 2" xfId="42"/>
    <cellStyle name="40% - Акцент1 2 2 2 2" xfId="2925"/>
    <cellStyle name="40% - Акцент1 2 2 2 3" xfId="2924"/>
    <cellStyle name="40% - Акцент1 2 2 3" xfId="2926"/>
    <cellStyle name="40% - Акцент1 2 2 4" xfId="2927"/>
    <cellStyle name="40% - Акцент1 2 2 5" xfId="2923"/>
    <cellStyle name="40% - Акцент1 2 3" xfId="43"/>
    <cellStyle name="40% - Акцент1 2 3 2" xfId="2929"/>
    <cellStyle name="40% - Акцент1 2 3 3" xfId="2930"/>
    <cellStyle name="40% - Акцент1 2 3 4" xfId="2928"/>
    <cellStyle name="40% - Акцент1 2 4" xfId="44"/>
    <cellStyle name="40% - Акцент1 2 4 2" xfId="2932"/>
    <cellStyle name="40% - Акцент1 2 4 3" xfId="2931"/>
    <cellStyle name="40% - Акцент1 2 5" xfId="2933"/>
    <cellStyle name="40% - Акцент1 2 6" xfId="2922"/>
    <cellStyle name="40% - Акцент1 3" xfId="45"/>
    <cellStyle name="40% - Акцент1 3 2" xfId="46"/>
    <cellStyle name="40% - Акцент1 3 2 2" xfId="2936"/>
    <cellStyle name="40% - Акцент1 3 2 3" xfId="2937"/>
    <cellStyle name="40% - Акцент1 3 2 4" xfId="2935"/>
    <cellStyle name="40% - Акцент1 3 3" xfId="2938"/>
    <cellStyle name="40% - Акцент1 3 4" xfId="2934"/>
    <cellStyle name="40% - Акцент2 2" xfId="47"/>
    <cellStyle name="40% - Акцент2 2 2" xfId="48"/>
    <cellStyle name="40% - Акцент2 2 2 2" xfId="49"/>
    <cellStyle name="40% - Акцент2 2 2 2 2" xfId="2942"/>
    <cellStyle name="40% - Акцент2 2 2 2 3" xfId="2941"/>
    <cellStyle name="40% - Акцент2 2 2 3" xfId="2943"/>
    <cellStyle name="40% - Акцент2 2 2 4" xfId="2944"/>
    <cellStyle name="40% - Акцент2 2 2 5" xfId="2940"/>
    <cellStyle name="40% - Акцент2 2 3" xfId="50"/>
    <cellStyle name="40% - Акцент2 2 3 2" xfId="2946"/>
    <cellStyle name="40% - Акцент2 2 3 3" xfId="2945"/>
    <cellStyle name="40% - Акцент2 2 4" xfId="2947"/>
    <cellStyle name="40% - Акцент2 2 5" xfId="2939"/>
    <cellStyle name="40% - Акцент2 2 6" xfId="5432"/>
    <cellStyle name="40% - Акцент2 3" xfId="51"/>
    <cellStyle name="40% - Акцент2 3 2" xfId="52"/>
    <cellStyle name="40% - Акцент2 3 2 2" xfId="2950"/>
    <cellStyle name="40% - Акцент2 3 2 3" xfId="2951"/>
    <cellStyle name="40% - Акцент2 3 2 4" xfId="2949"/>
    <cellStyle name="40% - Акцент2 3 3" xfId="2952"/>
    <cellStyle name="40% - Акцент2 3 4" xfId="2948"/>
    <cellStyle name="40% - Акцент3 2" xfId="53"/>
    <cellStyle name="40% - Акцент3 2 2" xfId="54"/>
    <cellStyle name="40% - Акцент3 2 2 2" xfId="55"/>
    <cellStyle name="40% - Акцент3 2 2 2 2" xfId="2956"/>
    <cellStyle name="40% - Акцент3 2 2 2 3" xfId="2955"/>
    <cellStyle name="40% - Акцент3 2 2 3" xfId="2957"/>
    <cellStyle name="40% - Акцент3 2 2 4" xfId="2958"/>
    <cellStyle name="40% - Акцент3 2 2 5" xfId="2954"/>
    <cellStyle name="40% - Акцент3 2 3" xfId="56"/>
    <cellStyle name="40% - Акцент3 2 3 2" xfId="2960"/>
    <cellStyle name="40% - Акцент3 2 3 3" xfId="2959"/>
    <cellStyle name="40% - Акцент3 2 4" xfId="2961"/>
    <cellStyle name="40% - Акцент3 2 5" xfId="2953"/>
    <cellStyle name="40% - Акцент3 2 6" xfId="5431"/>
    <cellStyle name="40% - Акцент3 3" xfId="57"/>
    <cellStyle name="40% - Акцент3 3 2" xfId="58"/>
    <cellStyle name="40% - Акцент3 3 2 2" xfId="2964"/>
    <cellStyle name="40% - Акцент3 3 2 3" xfId="2965"/>
    <cellStyle name="40% - Акцент3 3 2 4" xfId="2963"/>
    <cellStyle name="40% - Акцент3 3 3" xfId="2966"/>
    <cellStyle name="40% - Акцент3 3 4" xfId="2962"/>
    <cellStyle name="40% - Акцент4 2" xfId="59"/>
    <cellStyle name="40% - Акцент4 2 2" xfId="60"/>
    <cellStyle name="40% - Акцент4 2 2 2" xfId="61"/>
    <cellStyle name="40% - Акцент4 2 2 2 2" xfId="2970"/>
    <cellStyle name="40% - Акцент4 2 2 2 3" xfId="2969"/>
    <cellStyle name="40% - Акцент4 2 2 3" xfId="2971"/>
    <cellStyle name="40% - Акцент4 2 2 4" xfId="2972"/>
    <cellStyle name="40% - Акцент4 2 2 5" xfId="2968"/>
    <cellStyle name="40% - Акцент4 2 3" xfId="62"/>
    <cellStyle name="40% - Акцент4 2 3 2" xfId="2974"/>
    <cellStyle name="40% - Акцент4 2 3 3" xfId="2975"/>
    <cellStyle name="40% - Акцент4 2 3 4" xfId="2973"/>
    <cellStyle name="40% - Акцент4 2 4" xfId="2976"/>
    <cellStyle name="40% - Акцент4 2 5" xfId="2967"/>
    <cellStyle name="40% - Акцент4 2 6" xfId="5430"/>
    <cellStyle name="40% - Акцент4 3" xfId="63"/>
    <cellStyle name="40% - Акцент4 3 2" xfId="64"/>
    <cellStyle name="40% - Акцент4 3 2 2" xfId="2979"/>
    <cellStyle name="40% - Акцент4 3 2 3" xfId="2980"/>
    <cellStyle name="40% - Акцент4 3 2 4" xfId="2978"/>
    <cellStyle name="40% - Акцент4 3 3" xfId="2981"/>
    <cellStyle name="40% - Акцент4 3 4" xfId="2982"/>
    <cellStyle name="40% - Акцент4 3 5" xfId="2977"/>
    <cellStyle name="40% - Акцент5 2" xfId="65"/>
    <cellStyle name="40% - Акцент5 2 2" xfId="66"/>
    <cellStyle name="40% - Акцент5 2 2 2" xfId="67"/>
    <cellStyle name="40% - Акцент5 2 2 2 2" xfId="2986"/>
    <cellStyle name="40% - Акцент5 2 2 2 3" xfId="2985"/>
    <cellStyle name="40% - Акцент5 2 2 3" xfId="2987"/>
    <cellStyle name="40% - Акцент5 2 2 4" xfId="2988"/>
    <cellStyle name="40% - Акцент5 2 2 5" xfId="2984"/>
    <cellStyle name="40% - Акцент5 2 3" xfId="68"/>
    <cellStyle name="40% - Акцент5 2 3 2" xfId="2990"/>
    <cellStyle name="40% - Акцент5 2 3 3" xfId="2991"/>
    <cellStyle name="40% - Акцент5 2 3 4" xfId="2989"/>
    <cellStyle name="40% - Акцент5 2 4" xfId="69"/>
    <cellStyle name="40% - Акцент5 2 4 2" xfId="2993"/>
    <cellStyle name="40% - Акцент5 2 4 3" xfId="2992"/>
    <cellStyle name="40% - Акцент5 2 5" xfId="2994"/>
    <cellStyle name="40% - Акцент5 2 6" xfId="2983"/>
    <cellStyle name="40% - Акцент5 3" xfId="70"/>
    <cellStyle name="40% - Акцент5 3 2" xfId="71"/>
    <cellStyle name="40% - Акцент5 3 2 2" xfId="2997"/>
    <cellStyle name="40% - Акцент5 3 2 3" xfId="2998"/>
    <cellStyle name="40% - Акцент5 3 2 4" xfId="2996"/>
    <cellStyle name="40% - Акцент5 3 3" xfId="2999"/>
    <cellStyle name="40% - Акцент5 3 4" xfId="2995"/>
    <cellStyle name="40% - Акцент6 2" xfId="72"/>
    <cellStyle name="40% - Акцент6 2 2" xfId="73"/>
    <cellStyle name="40% - Акцент6 2 2 2" xfId="74"/>
    <cellStyle name="40% - Акцент6 2 2 2 2" xfId="3003"/>
    <cellStyle name="40% - Акцент6 2 2 2 3" xfId="3002"/>
    <cellStyle name="40% - Акцент6 2 2 3" xfId="3004"/>
    <cellStyle name="40% - Акцент6 2 2 4" xfId="3005"/>
    <cellStyle name="40% - Акцент6 2 2 5" xfId="3001"/>
    <cellStyle name="40% - Акцент6 2 3" xfId="75"/>
    <cellStyle name="40% - Акцент6 2 3 2" xfId="3007"/>
    <cellStyle name="40% - Акцент6 2 3 3" xfId="3006"/>
    <cellStyle name="40% - Акцент6 2 4" xfId="3008"/>
    <cellStyle name="40% - Акцент6 2 5" xfId="3000"/>
    <cellStyle name="40% - Акцент6 2 6" xfId="5427"/>
    <cellStyle name="40% - Акцент6 3" xfId="76"/>
    <cellStyle name="40% - Акцент6 3 2" xfId="77"/>
    <cellStyle name="40% - Акцент6 3 2 2" xfId="3011"/>
    <cellStyle name="40% - Акцент6 3 2 3" xfId="3012"/>
    <cellStyle name="40% - Акцент6 3 2 4" xfId="3010"/>
    <cellStyle name="40% - Акцент6 3 3" xfId="3013"/>
    <cellStyle name="40% - Акцент6 3 4" xfId="3009"/>
    <cellStyle name="60% - Акцент1 2" xfId="78"/>
    <cellStyle name="60% - Акцент1 2 2" xfId="79"/>
    <cellStyle name="60% - Акцент1 2 2 2" xfId="80"/>
    <cellStyle name="60% - Акцент1 2 2 3" xfId="3014"/>
    <cellStyle name="60% - Акцент1 2 3" xfId="81"/>
    <cellStyle name="60% - Акцент1 2 4" xfId="5425"/>
    <cellStyle name="60% - Акцент1 3" xfId="82"/>
    <cellStyle name="60% - Акцент1 3 2" xfId="83"/>
    <cellStyle name="60% - Акцент1 3 2 2" xfId="3015"/>
    <cellStyle name="60% - Акцент1 3 2 3" xfId="3016"/>
    <cellStyle name="60% - Акцент2 2" xfId="84"/>
    <cellStyle name="60% - Акцент2 2 2" xfId="85"/>
    <cellStyle name="60% - Акцент2 2 2 2" xfId="86"/>
    <cellStyle name="60% - Акцент2 2 2 3" xfId="3017"/>
    <cellStyle name="60% - Акцент2 2 3" xfId="87"/>
    <cellStyle name="60% - Акцент2 2 4" xfId="5424"/>
    <cellStyle name="60% - Акцент2 3" xfId="88"/>
    <cellStyle name="60% - Акцент2 3 2" xfId="89"/>
    <cellStyle name="60% - Акцент2 3 2 2" xfId="3018"/>
    <cellStyle name="60% - Акцент2 3 2 3" xfId="3019"/>
    <cellStyle name="60% - Акцент3 2" xfId="90"/>
    <cellStyle name="60% - Акцент3 2 2" xfId="91"/>
    <cellStyle name="60% - Акцент3 2 2 2" xfId="92"/>
    <cellStyle name="60% - Акцент3 2 2 3" xfId="3020"/>
    <cellStyle name="60% - Акцент3 2 3" xfId="93"/>
    <cellStyle name="60% - Акцент3 2 4" xfId="5423"/>
    <cellStyle name="60% - Акцент3 3" xfId="94"/>
    <cellStyle name="60% - Акцент3 3 2" xfId="95"/>
    <cellStyle name="60% - Акцент3 3 2 2" xfId="3021"/>
    <cellStyle name="60% - Акцент3 3 2 3" xfId="3022"/>
    <cellStyle name="60% - Акцент4 2" xfId="96"/>
    <cellStyle name="60% - Акцент4 2 2" xfId="97"/>
    <cellStyle name="60% - Акцент4 2 2 2" xfId="98"/>
    <cellStyle name="60% - Акцент4 2 2 3" xfId="3023"/>
    <cellStyle name="60% - Акцент4 2 3" xfId="99"/>
    <cellStyle name="60% - Акцент4 2 4" xfId="5422"/>
    <cellStyle name="60% - Акцент4 3" xfId="100"/>
    <cellStyle name="60% - Акцент4 3 2" xfId="101"/>
    <cellStyle name="60% - Акцент4 3 2 2" xfId="3024"/>
    <cellStyle name="60% - Акцент4 3 2 3" xfId="3025"/>
    <cellStyle name="60% - Акцент5 2" xfId="102"/>
    <cellStyle name="60% - Акцент5 2 2" xfId="103"/>
    <cellStyle name="60% - Акцент5 2 2 2" xfId="104"/>
    <cellStyle name="60% - Акцент5 2 2 3" xfId="3026"/>
    <cellStyle name="60% - Акцент5 2 3" xfId="105"/>
    <cellStyle name="60% - Акцент5 3" xfId="106"/>
    <cellStyle name="60% - Акцент5 3 2" xfId="107"/>
    <cellStyle name="60% - Акцент5 3 2 2" xfId="3027"/>
    <cellStyle name="60% - Акцент5 3 2 3" xfId="3028"/>
    <cellStyle name="60% - Акцент6 2" xfId="108"/>
    <cellStyle name="60% - Акцент6 2 2" xfId="109"/>
    <cellStyle name="60% - Акцент6 2 2 2" xfId="110"/>
    <cellStyle name="60% - Акцент6 2 2 3" xfId="3029"/>
    <cellStyle name="60% - Акцент6 2 3" xfId="111"/>
    <cellStyle name="60% - Акцент6 2 4" xfId="5421"/>
    <cellStyle name="60% - Акцент6 3" xfId="112"/>
    <cellStyle name="60% - Акцент6 3 2" xfId="113"/>
    <cellStyle name="60% - Акцент6 3 2 2" xfId="3030"/>
    <cellStyle name="60% - Акцент6 3 2 3" xfId="3031"/>
    <cellStyle name="Accent" xfId="114"/>
    <cellStyle name="Accent 1" xfId="115"/>
    <cellStyle name="Accent 1 1" xfId="5420"/>
    <cellStyle name="Accent 2" xfId="116"/>
    <cellStyle name="Accent 2 1" xfId="5419"/>
    <cellStyle name="Accent 3" xfId="117"/>
    <cellStyle name="Accent 3 1" xfId="5418"/>
    <cellStyle name="Accent 4" xfId="5417"/>
    <cellStyle name="Bad" xfId="118"/>
    <cellStyle name="Bad 1" xfId="5416"/>
    <cellStyle name="Error" xfId="119"/>
    <cellStyle name="Error 1" xfId="5415"/>
    <cellStyle name="Footnote" xfId="120"/>
    <cellStyle name="Footnote 1" xfId="5414"/>
    <cellStyle name="Good" xfId="121"/>
    <cellStyle name="Good 1" xfId="5413"/>
    <cellStyle name="Heading" xfId="122"/>
    <cellStyle name="Heading 1" xfId="123"/>
    <cellStyle name="Heading 1 1" xfId="5410"/>
    <cellStyle name="Heading 2" xfId="124"/>
    <cellStyle name="Heading 2 1" xfId="5408"/>
    <cellStyle name="Heading 3" xfId="5407"/>
    <cellStyle name="Neutral" xfId="125"/>
    <cellStyle name="Neutral 1" xfId="5406"/>
    <cellStyle name="Normal 2" xfId="126"/>
    <cellStyle name="Normal 2 2" xfId="127"/>
    <cellStyle name="Normal 2 2 2" xfId="128"/>
    <cellStyle name="Normal 2 2 3" xfId="129"/>
    <cellStyle name="Normal 2 2 4" xfId="3032"/>
    <cellStyle name="Normal 2 3" xfId="130"/>
    <cellStyle name="Note" xfId="131"/>
    <cellStyle name="Note 1" xfId="5405"/>
    <cellStyle name="Note 2" xfId="132"/>
    <cellStyle name="Status" xfId="133"/>
    <cellStyle name="Status 1" xfId="5404"/>
    <cellStyle name="Status 2" xfId="134"/>
    <cellStyle name="Text" xfId="135"/>
    <cellStyle name="Text 1" xfId="5403"/>
    <cellStyle name="Text 2" xfId="136"/>
    <cellStyle name="Warning" xfId="137"/>
    <cellStyle name="Warning 1" xfId="5402"/>
    <cellStyle name="Акцент1 2" xfId="138"/>
    <cellStyle name="Акцент1 2 2" xfId="139"/>
    <cellStyle name="Акцент1 2 2 2" xfId="140"/>
    <cellStyle name="Акцент1 2 2 3" xfId="3033"/>
    <cellStyle name="Акцент1 2 3" xfId="141"/>
    <cellStyle name="Акцент1 2 4" xfId="5401"/>
    <cellStyle name="Акцент1 3" xfId="142"/>
    <cellStyle name="Акцент1 3 2" xfId="143"/>
    <cellStyle name="Акцент1 3 2 2" xfId="3034"/>
    <cellStyle name="Акцент1 3 2 3" xfId="3035"/>
    <cellStyle name="Акцент2 2" xfId="144"/>
    <cellStyle name="Акцент2 2 2" xfId="145"/>
    <cellStyle name="Акцент2 2 2 2" xfId="146"/>
    <cellStyle name="Акцент2 2 2 3" xfId="3036"/>
    <cellStyle name="Акцент2 2 3" xfId="147"/>
    <cellStyle name="Акцент2 2 3 2" xfId="3037"/>
    <cellStyle name="Акцент2 2 3 3" xfId="3038"/>
    <cellStyle name="Акцент2 2 4" xfId="148"/>
    <cellStyle name="Акцент2 2 5" xfId="3039"/>
    <cellStyle name="Акцент2 2 6" xfId="5400"/>
    <cellStyle name="Акцент2 3" xfId="149"/>
    <cellStyle name="Акцент2 3 2" xfId="150"/>
    <cellStyle name="Акцент2 3 2 2" xfId="3040"/>
    <cellStyle name="Акцент2 3 2 3" xfId="3041"/>
    <cellStyle name="Акцент2 3 3" xfId="3042"/>
    <cellStyle name="Акцент3 2" xfId="151"/>
    <cellStyle name="Акцент3 2 2" xfId="152"/>
    <cellStyle name="Акцент3 2 2 2" xfId="153"/>
    <cellStyle name="Акцент3 2 2 3" xfId="3043"/>
    <cellStyle name="Акцент3 2 3" xfId="154"/>
    <cellStyle name="Акцент3 2 4" xfId="5399"/>
    <cellStyle name="Акцент3 3" xfId="155"/>
    <cellStyle name="Акцент3 3 2" xfId="156"/>
    <cellStyle name="Акцент3 3 2 2" xfId="3044"/>
    <cellStyle name="Акцент3 3 2 3" xfId="3045"/>
    <cellStyle name="Акцент4 2" xfId="157"/>
    <cellStyle name="Акцент4 2 2" xfId="158"/>
    <cellStyle name="Акцент4 2 2 2" xfId="159"/>
    <cellStyle name="Акцент4 2 2 3" xfId="3046"/>
    <cellStyle name="Акцент4 2 3" xfId="160"/>
    <cellStyle name="Акцент4 2 4" xfId="5398"/>
    <cellStyle name="Акцент4 3" xfId="161"/>
    <cellStyle name="Акцент4 3 2" xfId="162"/>
    <cellStyle name="Акцент4 3 2 2" xfId="3047"/>
    <cellStyle name="Акцент4 3 2 3" xfId="3048"/>
    <cellStyle name="Акцент5 2" xfId="163"/>
    <cellStyle name="Акцент5 2 2" xfId="164"/>
    <cellStyle name="Акцент5 2 2 2" xfId="165"/>
    <cellStyle name="Акцент5 2 2 3" xfId="3049"/>
    <cellStyle name="Акцент5 2 3" xfId="166"/>
    <cellStyle name="Акцент5 2 4" xfId="5397"/>
    <cellStyle name="Акцент5 3" xfId="167"/>
    <cellStyle name="Акцент5 3 2" xfId="168"/>
    <cellStyle name="Акцент5 3 2 2" xfId="3050"/>
    <cellStyle name="Акцент5 3 2 3" xfId="3051"/>
    <cellStyle name="Акцент6 2" xfId="169"/>
    <cellStyle name="Акцент6 2 2" xfId="170"/>
    <cellStyle name="Акцент6 2 2 2" xfId="171"/>
    <cellStyle name="Акцент6 2 2 3" xfId="3052"/>
    <cellStyle name="Акцент6 2 3" xfId="172"/>
    <cellStyle name="Акцент6 2 4" xfId="5396"/>
    <cellStyle name="Акцент6 3" xfId="173"/>
    <cellStyle name="Акцент6 3 2" xfId="174"/>
    <cellStyle name="Акцент6 3 2 2" xfId="3053"/>
    <cellStyle name="Акцент6 3 2 3" xfId="3054"/>
    <cellStyle name="Ввод  2" xfId="175"/>
    <cellStyle name="Ввод  2 2" xfId="176"/>
    <cellStyle name="Ввод  2 2 2" xfId="177"/>
    <cellStyle name="Ввод  2 2 2 2" xfId="178"/>
    <cellStyle name="Ввод  2 2 3" xfId="179"/>
    <cellStyle name="Ввод  2 2 4" xfId="180"/>
    <cellStyle name="Ввод  2 2 5" xfId="3055"/>
    <cellStyle name="Ввод  2 3" xfId="181"/>
    <cellStyle name="Ввод  2 3 2" xfId="182"/>
    <cellStyle name="Ввод  2 4" xfId="183"/>
    <cellStyle name="Ввод  2 4 2" xfId="184"/>
    <cellStyle name="Ввод  2 5" xfId="185"/>
    <cellStyle name="Ввод  2 6" xfId="186"/>
    <cellStyle name="Ввод  2 7" xfId="3056"/>
    <cellStyle name="Ввод  2 8" xfId="5395"/>
    <cellStyle name="Ввод  3" xfId="187"/>
    <cellStyle name="Ввод  3 2" xfId="188"/>
    <cellStyle name="Ввод  3 2 2" xfId="189"/>
    <cellStyle name="Ввод  3 2 3" xfId="3057"/>
    <cellStyle name="Ввод  3 2 4" xfId="3058"/>
    <cellStyle name="Ввод  3 3" xfId="190"/>
    <cellStyle name="Ввод  3 4" xfId="191"/>
    <cellStyle name="Ввод  3 5" xfId="3059"/>
    <cellStyle name="Вывод 2" xfId="192"/>
    <cellStyle name="Вывод 2 2" xfId="193"/>
    <cellStyle name="Вывод 2 2 2" xfId="194"/>
    <cellStyle name="Вывод 2 2 2 2" xfId="195"/>
    <cellStyle name="Вывод 2 2 3" xfId="196"/>
    <cellStyle name="Вывод 2 2 4" xfId="197"/>
    <cellStyle name="Вывод 2 2 5" xfId="3060"/>
    <cellStyle name="Вывод 2 3" xfId="198"/>
    <cellStyle name="Вывод 2 3 2" xfId="199"/>
    <cellStyle name="Вывод 2 4" xfId="200"/>
    <cellStyle name="Вывод 3" xfId="201"/>
    <cellStyle name="Вывод 3 2" xfId="202"/>
    <cellStyle name="Вывод 3 2 2" xfId="203"/>
    <cellStyle name="Вывод 3 2 3" xfId="3061"/>
    <cellStyle name="Вывод 3 2 4" xfId="3062"/>
    <cellStyle name="Вывод 3 3" xfId="204"/>
    <cellStyle name="Вывод 3 4" xfId="205"/>
    <cellStyle name="Вычисление 2" xfId="206"/>
    <cellStyle name="Вычисление 2 2" xfId="207"/>
    <cellStyle name="Вычисление 2 2 2" xfId="208"/>
    <cellStyle name="Вычисление 2 2 2 2" xfId="209"/>
    <cellStyle name="Вычисление 2 2 3" xfId="210"/>
    <cellStyle name="Вычисление 2 2 4" xfId="211"/>
    <cellStyle name="Вычисление 2 2 5" xfId="3063"/>
    <cellStyle name="Вычисление 2 3" xfId="212"/>
    <cellStyle name="Вычисление 2 3 2" xfId="213"/>
    <cellStyle name="Вычисление 2 4" xfId="214"/>
    <cellStyle name="Вычисление 3" xfId="215"/>
    <cellStyle name="Вычисление 3 2" xfId="216"/>
    <cellStyle name="Вычисление 3 2 2" xfId="217"/>
    <cellStyle name="Вычисление 3 2 3" xfId="3064"/>
    <cellStyle name="Вычисление 3 2 4" xfId="3065"/>
    <cellStyle name="Вычисление 3 3" xfId="218"/>
    <cellStyle name="Вычисление 3 4" xfId="219"/>
    <cellStyle name="Гиперссылка" xfId="220" builtinId="8"/>
    <cellStyle name="Заголовок 1" xfId="2819" builtinId="16" hidden="1"/>
    <cellStyle name="Заголовок 1 2" xfId="221"/>
    <cellStyle name="Заголовок 1 2 2" xfId="222"/>
    <cellStyle name="Заголовок 1 2 3" xfId="5391"/>
    <cellStyle name="Заголовок 1 3" xfId="3066"/>
    <cellStyle name="Заголовок 2" xfId="2820" builtinId="17" hidden="1"/>
    <cellStyle name="Заголовок 2 2" xfId="223"/>
    <cellStyle name="Заголовок 2 2 2" xfId="224"/>
    <cellStyle name="Заголовок 2 2 3" xfId="5390"/>
    <cellStyle name="Заголовок 2 3" xfId="3067"/>
    <cellStyle name="Заголовок 3 2" xfId="225"/>
    <cellStyle name="Заголовок 3 2 2" xfId="226"/>
    <cellStyle name="Заголовок 3 2 3" xfId="5389"/>
    <cellStyle name="Заголовок 3 3" xfId="3068"/>
    <cellStyle name="Заголовок 4 2" xfId="227"/>
    <cellStyle name="Заголовок 4 2 2" xfId="228"/>
    <cellStyle name="Заголовок 4 2 3" xfId="5388"/>
    <cellStyle name="Заголовок 4 3" xfId="3069"/>
    <cellStyle name="Итог 2" xfId="229"/>
    <cellStyle name="Итог 2 2" xfId="230"/>
    <cellStyle name="Итог 2 2 2" xfId="3072"/>
    <cellStyle name="Итог 2 2 3" xfId="3071"/>
    <cellStyle name="Итог 2 3" xfId="231"/>
    <cellStyle name="Итог 2 3 2" xfId="3074"/>
    <cellStyle name="Итог 2 3 3" xfId="3073"/>
    <cellStyle name="Итог 2 4" xfId="3075"/>
    <cellStyle name="Итог 2 5" xfId="3070"/>
    <cellStyle name="Итог 2 6" xfId="5387"/>
    <cellStyle name="Итог 3" xfId="3076"/>
    <cellStyle name="Контрольная ячейка 2" xfId="232"/>
    <cellStyle name="Контрольная ячейка 2 2" xfId="233"/>
    <cellStyle name="Контрольная ячейка 2 2 2" xfId="234"/>
    <cellStyle name="Контрольная ячейка 2 2 3" xfId="3077"/>
    <cellStyle name="Контрольная ячейка 2 3" xfId="235"/>
    <cellStyle name="Контрольная ячейка 3" xfId="236"/>
    <cellStyle name="Контрольная ячейка 3 2" xfId="237"/>
    <cellStyle name="Контрольная ячейка 3 2 2" xfId="3078"/>
    <cellStyle name="Контрольная ячейка 3 2 3" xfId="3079"/>
    <cellStyle name="Название 2" xfId="238"/>
    <cellStyle name="Название 2 2" xfId="239"/>
    <cellStyle name="Название 2 3" xfId="5386"/>
    <cellStyle name="Название 3" xfId="3080"/>
    <cellStyle name="Нейтральный" xfId="2823" builtinId="28" hidden="1"/>
    <cellStyle name="Нейтральный 2" xfId="240"/>
    <cellStyle name="Нейтральный 2 2" xfId="241"/>
    <cellStyle name="Нейтральный 2 2 2" xfId="242"/>
    <cellStyle name="Нейтральный 2 2 3" xfId="3081"/>
    <cellStyle name="Нейтральный 2 3" xfId="243"/>
    <cellStyle name="Нейтральный 3" xfId="244"/>
    <cellStyle name="Нейтральный 3 2" xfId="245"/>
    <cellStyle name="Нейтральный 3 2 2" xfId="3082"/>
    <cellStyle name="Нейтральный 3 2 3" xfId="3083"/>
    <cellStyle name="Обычный" xfId="0" builtinId="0"/>
    <cellStyle name="Обычный 10" xfId="246"/>
    <cellStyle name="Обычный 10 2" xfId="3085"/>
    <cellStyle name="Обычный 10 3" xfId="3086"/>
    <cellStyle name="Обычный 10 4" xfId="3084"/>
    <cellStyle name="Обычный 11" xfId="247"/>
    <cellStyle name="Обычный 11 2" xfId="248"/>
    <cellStyle name="Обычный 12" xfId="249"/>
    <cellStyle name="Обычный 12 2" xfId="250"/>
    <cellStyle name="Обычный 12 2 2" xfId="251"/>
    <cellStyle name="Обычный 12 3" xfId="252"/>
    <cellStyle name="Обычный 2" xfId="253"/>
    <cellStyle name="Обычный 2 2" xfId="254"/>
    <cellStyle name="Обычный 2 2 2" xfId="255"/>
    <cellStyle name="Обычный 2 2 3" xfId="5384"/>
    <cellStyle name="Обычный 2 26 2" xfId="256"/>
    <cellStyle name="Обычный 2 26 2 2" xfId="257"/>
    <cellStyle name="Обычный 2 26 2 2 2" xfId="258"/>
    <cellStyle name="Обычный 2 3" xfId="259"/>
    <cellStyle name="Обычный 2 3 2" xfId="260"/>
    <cellStyle name="Обычный 2 3 2 2" xfId="3088"/>
    <cellStyle name="Обычный 2 3 3" xfId="3087"/>
    <cellStyle name="Обычный 2 4" xfId="261"/>
    <cellStyle name="Обычный 2 4 2" xfId="262"/>
    <cellStyle name="Обычный 2 4 2 2" xfId="3090"/>
    <cellStyle name="Обычный 2 4 3" xfId="3089"/>
    <cellStyle name="Обычный 2 5" xfId="5385"/>
    <cellStyle name="Обычный 3" xfId="263"/>
    <cellStyle name="Обычный 3 2" xfId="264"/>
    <cellStyle name="Обычный 3 2 2 2" xfId="265"/>
    <cellStyle name="Обычный 3 2 2 2 2" xfId="266"/>
    <cellStyle name="Обычный 3 21" xfId="267"/>
    <cellStyle name="Обычный 3 3" xfId="5383"/>
    <cellStyle name="Обычный 4" xfId="268"/>
    <cellStyle name="Обычный 4 2" xfId="269"/>
    <cellStyle name="Обычный 4 3" xfId="270"/>
    <cellStyle name="Обычный 4 4" xfId="271"/>
    <cellStyle name="Обычный 4 4 2" xfId="272"/>
    <cellStyle name="Обычный 4 4 3" xfId="3091"/>
    <cellStyle name="Обычный 5" xfId="273"/>
    <cellStyle name="Обычный 5 2" xfId="274"/>
    <cellStyle name="Обычный 5 3" xfId="275"/>
    <cellStyle name="Обычный 5 3 2" xfId="276"/>
    <cellStyle name="Обычный 5 3 3" xfId="3092"/>
    <cellStyle name="Обычный 5 4" xfId="5382"/>
    <cellStyle name="Обычный 6" xfId="277"/>
    <cellStyle name="Обычный 6 10" xfId="3094"/>
    <cellStyle name="Обычный 6 11" xfId="3093"/>
    <cellStyle name="Обычный 6 2" xfId="278"/>
    <cellStyle name="Обычный 6 2 10" xfId="279"/>
    <cellStyle name="Обычный 6 2 10 2" xfId="280"/>
    <cellStyle name="Обычный 6 2 10 2 2" xfId="281"/>
    <cellStyle name="Обычный 6 2 10 2 2 2" xfId="3098"/>
    <cellStyle name="Обычный 6 2 10 2 3" xfId="3097"/>
    <cellStyle name="Обычный 6 2 10 3" xfId="282"/>
    <cellStyle name="Обычный 6 2 10 3 2" xfId="283"/>
    <cellStyle name="Обычный 6 2 10 3 2 2" xfId="3100"/>
    <cellStyle name="Обычный 6 2 10 3 3" xfId="3099"/>
    <cellStyle name="Обычный 6 2 10 4" xfId="284"/>
    <cellStyle name="Обычный 6 2 10 4 2" xfId="285"/>
    <cellStyle name="Обычный 6 2 10 4 2 2" xfId="3102"/>
    <cellStyle name="Обычный 6 2 10 4 3" xfId="3101"/>
    <cellStyle name="Обычный 6 2 10 5" xfId="286"/>
    <cellStyle name="Обычный 6 2 10 5 2" xfId="287"/>
    <cellStyle name="Обычный 6 2 10 5 2 2" xfId="3104"/>
    <cellStyle name="Обычный 6 2 10 5 3" xfId="3103"/>
    <cellStyle name="Обычный 6 2 10 6" xfId="288"/>
    <cellStyle name="Обычный 6 2 10 6 2" xfId="289"/>
    <cellStyle name="Обычный 6 2 10 6 2 2" xfId="3106"/>
    <cellStyle name="Обычный 6 2 10 6 3" xfId="3105"/>
    <cellStyle name="Обычный 6 2 10 7" xfId="290"/>
    <cellStyle name="Обычный 6 2 10 7 2" xfId="291"/>
    <cellStyle name="Обычный 6 2 10 7 2 2" xfId="3108"/>
    <cellStyle name="Обычный 6 2 10 7 3" xfId="3107"/>
    <cellStyle name="Обычный 6 2 10 8" xfId="3109"/>
    <cellStyle name="Обычный 6 2 10 9" xfId="3096"/>
    <cellStyle name="Обычный 6 2 11" xfId="3110"/>
    <cellStyle name="Обычный 6 2 12" xfId="3095"/>
    <cellStyle name="Обычный 6 2 2" xfId="292"/>
    <cellStyle name="Обычный 6 2 2 10" xfId="3112"/>
    <cellStyle name="Обычный 6 2 2 11" xfId="3111"/>
    <cellStyle name="Обычный 6 2 2 2" xfId="293"/>
    <cellStyle name="Обычный 6 2 2 2 2" xfId="294"/>
    <cellStyle name="Обычный 6 2 2 2 2 2" xfId="295"/>
    <cellStyle name="Обычный 6 2 2 2 2 2 2" xfId="296"/>
    <cellStyle name="Обычный 6 2 2 2 2 2 2 2" xfId="297"/>
    <cellStyle name="Обычный 6 2 2 2 2 2 2 2 2" xfId="298"/>
    <cellStyle name="Обычный 6 2 2 2 2 2 2 2 2 2" xfId="299"/>
    <cellStyle name="Обычный 6 2 2 2 2 2 2 2 2 2 2" xfId="3119"/>
    <cellStyle name="Обычный 6 2 2 2 2 2 2 2 2 3" xfId="3118"/>
    <cellStyle name="Обычный 6 2 2 2 2 2 2 2 3" xfId="300"/>
    <cellStyle name="Обычный 6 2 2 2 2 2 2 2 3 2" xfId="301"/>
    <cellStyle name="Обычный 6 2 2 2 2 2 2 2 3 2 2" xfId="3121"/>
    <cellStyle name="Обычный 6 2 2 2 2 2 2 2 3 3" xfId="3120"/>
    <cellStyle name="Обычный 6 2 2 2 2 2 2 2 4" xfId="302"/>
    <cellStyle name="Обычный 6 2 2 2 2 2 2 2 4 2" xfId="303"/>
    <cellStyle name="Обычный 6 2 2 2 2 2 2 2 4 2 2" xfId="3123"/>
    <cellStyle name="Обычный 6 2 2 2 2 2 2 2 4 3" xfId="3122"/>
    <cellStyle name="Обычный 6 2 2 2 2 2 2 2 5" xfId="304"/>
    <cellStyle name="Обычный 6 2 2 2 2 2 2 2 5 2" xfId="305"/>
    <cellStyle name="Обычный 6 2 2 2 2 2 2 2 5 2 2" xfId="3125"/>
    <cellStyle name="Обычный 6 2 2 2 2 2 2 2 5 3" xfId="3124"/>
    <cellStyle name="Обычный 6 2 2 2 2 2 2 2 6" xfId="306"/>
    <cellStyle name="Обычный 6 2 2 2 2 2 2 2 6 2" xfId="307"/>
    <cellStyle name="Обычный 6 2 2 2 2 2 2 2 6 2 2" xfId="3127"/>
    <cellStyle name="Обычный 6 2 2 2 2 2 2 2 6 3" xfId="3126"/>
    <cellStyle name="Обычный 6 2 2 2 2 2 2 2 7" xfId="308"/>
    <cellStyle name="Обычный 6 2 2 2 2 2 2 2 7 2" xfId="309"/>
    <cellStyle name="Обычный 6 2 2 2 2 2 2 2 7 2 2" xfId="3129"/>
    <cellStyle name="Обычный 6 2 2 2 2 2 2 2 7 3" xfId="3128"/>
    <cellStyle name="Обычный 6 2 2 2 2 2 2 2 8" xfId="3130"/>
    <cellStyle name="Обычный 6 2 2 2 2 2 2 2 9" xfId="3117"/>
    <cellStyle name="Обычный 6 2 2 2 2 2 2 3" xfId="3131"/>
    <cellStyle name="Обычный 6 2 2 2 2 2 2 4" xfId="3116"/>
    <cellStyle name="Обычный 6 2 2 2 2 2 3" xfId="310"/>
    <cellStyle name="Обычный 6 2 2 2 2 2 3 2" xfId="311"/>
    <cellStyle name="Обычный 6 2 2 2 2 2 3 2 2" xfId="312"/>
    <cellStyle name="Обычный 6 2 2 2 2 2 3 2 2 2" xfId="313"/>
    <cellStyle name="Обычный 6 2 2 2 2 2 3 2 2 2 2" xfId="3135"/>
    <cellStyle name="Обычный 6 2 2 2 2 2 3 2 2 3" xfId="3134"/>
    <cellStyle name="Обычный 6 2 2 2 2 2 3 2 3" xfId="314"/>
    <cellStyle name="Обычный 6 2 2 2 2 2 3 2 3 2" xfId="315"/>
    <cellStyle name="Обычный 6 2 2 2 2 2 3 2 3 2 2" xfId="3137"/>
    <cellStyle name="Обычный 6 2 2 2 2 2 3 2 3 3" xfId="3136"/>
    <cellStyle name="Обычный 6 2 2 2 2 2 3 2 4" xfId="316"/>
    <cellStyle name="Обычный 6 2 2 2 2 2 3 2 4 2" xfId="317"/>
    <cellStyle name="Обычный 6 2 2 2 2 2 3 2 4 2 2" xfId="3139"/>
    <cellStyle name="Обычный 6 2 2 2 2 2 3 2 4 3" xfId="3138"/>
    <cellStyle name="Обычный 6 2 2 2 2 2 3 2 5" xfId="318"/>
    <cellStyle name="Обычный 6 2 2 2 2 2 3 2 5 2" xfId="319"/>
    <cellStyle name="Обычный 6 2 2 2 2 2 3 2 5 2 2" xfId="3141"/>
    <cellStyle name="Обычный 6 2 2 2 2 2 3 2 5 3" xfId="3140"/>
    <cellStyle name="Обычный 6 2 2 2 2 2 3 2 6" xfId="320"/>
    <cellStyle name="Обычный 6 2 2 2 2 2 3 2 6 2" xfId="321"/>
    <cellStyle name="Обычный 6 2 2 2 2 2 3 2 6 2 2" xfId="3143"/>
    <cellStyle name="Обычный 6 2 2 2 2 2 3 2 6 3" xfId="3142"/>
    <cellStyle name="Обычный 6 2 2 2 2 2 3 2 7" xfId="322"/>
    <cellStyle name="Обычный 6 2 2 2 2 2 3 2 7 2" xfId="323"/>
    <cellStyle name="Обычный 6 2 2 2 2 2 3 2 7 2 2" xfId="3145"/>
    <cellStyle name="Обычный 6 2 2 2 2 2 3 2 7 3" xfId="3144"/>
    <cellStyle name="Обычный 6 2 2 2 2 2 3 2 8" xfId="3146"/>
    <cellStyle name="Обычный 6 2 2 2 2 2 3 2 9" xfId="3133"/>
    <cellStyle name="Обычный 6 2 2 2 2 2 3 3" xfId="3147"/>
    <cellStyle name="Обычный 6 2 2 2 2 2 3 4" xfId="3132"/>
    <cellStyle name="Обычный 6 2 2 2 2 2 4" xfId="324"/>
    <cellStyle name="Обычный 6 2 2 2 2 2 4 2" xfId="325"/>
    <cellStyle name="Обычный 6 2 2 2 2 2 4 2 2" xfId="326"/>
    <cellStyle name="Обычный 6 2 2 2 2 2 4 2 2 2" xfId="3150"/>
    <cellStyle name="Обычный 6 2 2 2 2 2 4 2 3" xfId="3149"/>
    <cellStyle name="Обычный 6 2 2 2 2 2 4 3" xfId="327"/>
    <cellStyle name="Обычный 6 2 2 2 2 2 4 3 2" xfId="328"/>
    <cellStyle name="Обычный 6 2 2 2 2 2 4 3 2 2" xfId="3152"/>
    <cellStyle name="Обычный 6 2 2 2 2 2 4 3 3" xfId="3151"/>
    <cellStyle name="Обычный 6 2 2 2 2 2 4 4" xfId="329"/>
    <cellStyle name="Обычный 6 2 2 2 2 2 4 4 2" xfId="330"/>
    <cellStyle name="Обычный 6 2 2 2 2 2 4 4 2 2" xfId="3154"/>
    <cellStyle name="Обычный 6 2 2 2 2 2 4 4 3" xfId="3153"/>
    <cellStyle name="Обычный 6 2 2 2 2 2 4 5" xfId="331"/>
    <cellStyle name="Обычный 6 2 2 2 2 2 4 5 2" xfId="332"/>
    <cellStyle name="Обычный 6 2 2 2 2 2 4 5 2 2" xfId="3156"/>
    <cellStyle name="Обычный 6 2 2 2 2 2 4 5 3" xfId="3155"/>
    <cellStyle name="Обычный 6 2 2 2 2 2 4 6" xfId="333"/>
    <cellStyle name="Обычный 6 2 2 2 2 2 4 6 2" xfId="334"/>
    <cellStyle name="Обычный 6 2 2 2 2 2 4 6 2 2" xfId="3158"/>
    <cellStyle name="Обычный 6 2 2 2 2 2 4 6 3" xfId="3157"/>
    <cellStyle name="Обычный 6 2 2 2 2 2 4 7" xfId="335"/>
    <cellStyle name="Обычный 6 2 2 2 2 2 4 7 2" xfId="336"/>
    <cellStyle name="Обычный 6 2 2 2 2 2 4 7 2 2" xfId="3160"/>
    <cellStyle name="Обычный 6 2 2 2 2 2 4 7 3" xfId="3159"/>
    <cellStyle name="Обычный 6 2 2 2 2 2 4 8" xfId="3161"/>
    <cellStyle name="Обычный 6 2 2 2 2 2 4 9" xfId="3148"/>
    <cellStyle name="Обычный 6 2 2 2 2 2 5" xfId="3162"/>
    <cellStyle name="Обычный 6 2 2 2 2 2 6" xfId="3115"/>
    <cellStyle name="Обычный 6 2 2 2 2 3" xfId="337"/>
    <cellStyle name="Обычный 6 2 2 2 2 3 2" xfId="338"/>
    <cellStyle name="Обычный 6 2 2 2 2 3 2 2" xfId="339"/>
    <cellStyle name="Обычный 6 2 2 2 2 3 2 2 2" xfId="340"/>
    <cellStyle name="Обычный 6 2 2 2 2 3 2 2 2 2" xfId="3166"/>
    <cellStyle name="Обычный 6 2 2 2 2 3 2 2 3" xfId="3165"/>
    <cellStyle name="Обычный 6 2 2 2 2 3 2 3" xfId="341"/>
    <cellStyle name="Обычный 6 2 2 2 2 3 2 3 2" xfId="342"/>
    <cellStyle name="Обычный 6 2 2 2 2 3 2 3 2 2" xfId="3168"/>
    <cellStyle name="Обычный 6 2 2 2 2 3 2 3 3" xfId="3167"/>
    <cellStyle name="Обычный 6 2 2 2 2 3 2 4" xfId="343"/>
    <cellStyle name="Обычный 6 2 2 2 2 3 2 4 2" xfId="344"/>
    <cellStyle name="Обычный 6 2 2 2 2 3 2 4 2 2" xfId="3170"/>
    <cellStyle name="Обычный 6 2 2 2 2 3 2 4 3" xfId="3169"/>
    <cellStyle name="Обычный 6 2 2 2 2 3 2 5" xfId="345"/>
    <cellStyle name="Обычный 6 2 2 2 2 3 2 5 2" xfId="346"/>
    <cellStyle name="Обычный 6 2 2 2 2 3 2 5 2 2" xfId="3172"/>
    <cellStyle name="Обычный 6 2 2 2 2 3 2 5 3" xfId="3171"/>
    <cellStyle name="Обычный 6 2 2 2 2 3 2 6" xfId="347"/>
    <cellStyle name="Обычный 6 2 2 2 2 3 2 6 2" xfId="348"/>
    <cellStyle name="Обычный 6 2 2 2 2 3 2 6 2 2" xfId="3174"/>
    <cellStyle name="Обычный 6 2 2 2 2 3 2 6 3" xfId="3173"/>
    <cellStyle name="Обычный 6 2 2 2 2 3 2 7" xfId="349"/>
    <cellStyle name="Обычный 6 2 2 2 2 3 2 7 2" xfId="350"/>
    <cellStyle name="Обычный 6 2 2 2 2 3 2 7 2 2" xfId="3176"/>
    <cellStyle name="Обычный 6 2 2 2 2 3 2 7 3" xfId="3175"/>
    <cellStyle name="Обычный 6 2 2 2 2 3 2 8" xfId="3177"/>
    <cellStyle name="Обычный 6 2 2 2 2 3 2 9" xfId="3164"/>
    <cellStyle name="Обычный 6 2 2 2 2 3 3" xfId="3178"/>
    <cellStyle name="Обычный 6 2 2 2 2 3 4" xfId="3163"/>
    <cellStyle name="Обычный 6 2 2 2 2 4" xfId="351"/>
    <cellStyle name="Обычный 6 2 2 2 2 4 2" xfId="352"/>
    <cellStyle name="Обычный 6 2 2 2 2 4 2 2" xfId="353"/>
    <cellStyle name="Обычный 6 2 2 2 2 4 2 2 2" xfId="354"/>
    <cellStyle name="Обычный 6 2 2 2 2 4 2 2 2 2" xfId="3182"/>
    <cellStyle name="Обычный 6 2 2 2 2 4 2 2 3" xfId="3181"/>
    <cellStyle name="Обычный 6 2 2 2 2 4 2 3" xfId="355"/>
    <cellStyle name="Обычный 6 2 2 2 2 4 2 3 2" xfId="356"/>
    <cellStyle name="Обычный 6 2 2 2 2 4 2 3 2 2" xfId="3184"/>
    <cellStyle name="Обычный 6 2 2 2 2 4 2 3 3" xfId="3183"/>
    <cellStyle name="Обычный 6 2 2 2 2 4 2 4" xfId="357"/>
    <cellStyle name="Обычный 6 2 2 2 2 4 2 4 2" xfId="358"/>
    <cellStyle name="Обычный 6 2 2 2 2 4 2 4 2 2" xfId="3186"/>
    <cellStyle name="Обычный 6 2 2 2 2 4 2 4 3" xfId="3185"/>
    <cellStyle name="Обычный 6 2 2 2 2 4 2 5" xfId="359"/>
    <cellStyle name="Обычный 6 2 2 2 2 4 2 5 2" xfId="360"/>
    <cellStyle name="Обычный 6 2 2 2 2 4 2 5 2 2" xfId="3188"/>
    <cellStyle name="Обычный 6 2 2 2 2 4 2 5 3" xfId="3187"/>
    <cellStyle name="Обычный 6 2 2 2 2 4 2 6" xfId="361"/>
    <cellStyle name="Обычный 6 2 2 2 2 4 2 6 2" xfId="362"/>
    <cellStyle name="Обычный 6 2 2 2 2 4 2 6 2 2" xfId="3190"/>
    <cellStyle name="Обычный 6 2 2 2 2 4 2 6 3" xfId="3189"/>
    <cellStyle name="Обычный 6 2 2 2 2 4 2 7" xfId="363"/>
    <cellStyle name="Обычный 6 2 2 2 2 4 2 7 2" xfId="364"/>
    <cellStyle name="Обычный 6 2 2 2 2 4 2 7 2 2" xfId="3192"/>
    <cellStyle name="Обычный 6 2 2 2 2 4 2 7 3" xfId="3191"/>
    <cellStyle name="Обычный 6 2 2 2 2 4 2 8" xfId="3193"/>
    <cellStyle name="Обычный 6 2 2 2 2 4 2 9" xfId="3180"/>
    <cellStyle name="Обычный 6 2 2 2 2 4 3" xfId="3194"/>
    <cellStyle name="Обычный 6 2 2 2 2 4 4" xfId="3179"/>
    <cellStyle name="Обычный 6 2 2 2 2 5" xfId="365"/>
    <cellStyle name="Обычный 6 2 2 2 2 5 2" xfId="366"/>
    <cellStyle name="Обычный 6 2 2 2 2 5 2 2" xfId="367"/>
    <cellStyle name="Обычный 6 2 2 2 2 5 2 2 2" xfId="3197"/>
    <cellStyle name="Обычный 6 2 2 2 2 5 2 3" xfId="3196"/>
    <cellStyle name="Обычный 6 2 2 2 2 5 3" xfId="368"/>
    <cellStyle name="Обычный 6 2 2 2 2 5 3 2" xfId="369"/>
    <cellStyle name="Обычный 6 2 2 2 2 5 3 2 2" xfId="3199"/>
    <cellStyle name="Обычный 6 2 2 2 2 5 3 3" xfId="3198"/>
    <cellStyle name="Обычный 6 2 2 2 2 5 4" xfId="370"/>
    <cellStyle name="Обычный 6 2 2 2 2 5 4 2" xfId="371"/>
    <cellStyle name="Обычный 6 2 2 2 2 5 4 2 2" xfId="3201"/>
    <cellStyle name="Обычный 6 2 2 2 2 5 4 3" xfId="3200"/>
    <cellStyle name="Обычный 6 2 2 2 2 5 5" xfId="372"/>
    <cellStyle name="Обычный 6 2 2 2 2 5 5 2" xfId="373"/>
    <cellStyle name="Обычный 6 2 2 2 2 5 5 2 2" xfId="3203"/>
    <cellStyle name="Обычный 6 2 2 2 2 5 5 3" xfId="3202"/>
    <cellStyle name="Обычный 6 2 2 2 2 5 6" xfId="374"/>
    <cellStyle name="Обычный 6 2 2 2 2 5 6 2" xfId="375"/>
    <cellStyle name="Обычный 6 2 2 2 2 5 6 2 2" xfId="3205"/>
    <cellStyle name="Обычный 6 2 2 2 2 5 6 3" xfId="3204"/>
    <cellStyle name="Обычный 6 2 2 2 2 5 7" xfId="376"/>
    <cellStyle name="Обычный 6 2 2 2 2 5 7 2" xfId="377"/>
    <cellStyle name="Обычный 6 2 2 2 2 5 7 2 2" xfId="3207"/>
    <cellStyle name="Обычный 6 2 2 2 2 5 7 3" xfId="3206"/>
    <cellStyle name="Обычный 6 2 2 2 2 5 8" xfId="3208"/>
    <cellStyle name="Обычный 6 2 2 2 2 5 9" xfId="3195"/>
    <cellStyle name="Обычный 6 2 2 2 2 6" xfId="3209"/>
    <cellStyle name="Обычный 6 2 2 2 2 7" xfId="3114"/>
    <cellStyle name="Обычный 6 2 2 2 3" xfId="378"/>
    <cellStyle name="Обычный 6 2 2 2 3 2" xfId="379"/>
    <cellStyle name="Обычный 6 2 2 2 3 2 2" xfId="380"/>
    <cellStyle name="Обычный 6 2 2 2 3 2 2 2" xfId="381"/>
    <cellStyle name="Обычный 6 2 2 2 3 2 2 2 2" xfId="382"/>
    <cellStyle name="Обычный 6 2 2 2 3 2 2 2 2 2" xfId="3214"/>
    <cellStyle name="Обычный 6 2 2 2 3 2 2 2 3" xfId="3213"/>
    <cellStyle name="Обычный 6 2 2 2 3 2 2 3" xfId="383"/>
    <cellStyle name="Обычный 6 2 2 2 3 2 2 3 2" xfId="384"/>
    <cellStyle name="Обычный 6 2 2 2 3 2 2 3 2 2" xfId="3216"/>
    <cellStyle name="Обычный 6 2 2 2 3 2 2 3 3" xfId="3215"/>
    <cellStyle name="Обычный 6 2 2 2 3 2 2 4" xfId="385"/>
    <cellStyle name="Обычный 6 2 2 2 3 2 2 4 2" xfId="386"/>
    <cellStyle name="Обычный 6 2 2 2 3 2 2 4 2 2" xfId="3218"/>
    <cellStyle name="Обычный 6 2 2 2 3 2 2 4 3" xfId="3217"/>
    <cellStyle name="Обычный 6 2 2 2 3 2 2 5" xfId="387"/>
    <cellStyle name="Обычный 6 2 2 2 3 2 2 5 2" xfId="388"/>
    <cellStyle name="Обычный 6 2 2 2 3 2 2 5 2 2" xfId="3220"/>
    <cellStyle name="Обычный 6 2 2 2 3 2 2 5 3" xfId="3219"/>
    <cellStyle name="Обычный 6 2 2 2 3 2 2 6" xfId="389"/>
    <cellStyle name="Обычный 6 2 2 2 3 2 2 6 2" xfId="390"/>
    <cellStyle name="Обычный 6 2 2 2 3 2 2 6 2 2" xfId="3222"/>
    <cellStyle name="Обычный 6 2 2 2 3 2 2 6 3" xfId="3221"/>
    <cellStyle name="Обычный 6 2 2 2 3 2 2 7" xfId="391"/>
    <cellStyle name="Обычный 6 2 2 2 3 2 2 7 2" xfId="392"/>
    <cellStyle name="Обычный 6 2 2 2 3 2 2 7 2 2" xfId="3224"/>
    <cellStyle name="Обычный 6 2 2 2 3 2 2 7 3" xfId="3223"/>
    <cellStyle name="Обычный 6 2 2 2 3 2 2 8" xfId="3225"/>
    <cellStyle name="Обычный 6 2 2 2 3 2 2 9" xfId="3212"/>
    <cellStyle name="Обычный 6 2 2 2 3 2 3" xfId="3226"/>
    <cellStyle name="Обычный 6 2 2 2 3 2 4" xfId="3211"/>
    <cellStyle name="Обычный 6 2 2 2 3 3" xfId="393"/>
    <cellStyle name="Обычный 6 2 2 2 3 3 2" xfId="394"/>
    <cellStyle name="Обычный 6 2 2 2 3 3 2 2" xfId="395"/>
    <cellStyle name="Обычный 6 2 2 2 3 3 2 2 2" xfId="396"/>
    <cellStyle name="Обычный 6 2 2 2 3 3 2 2 2 2" xfId="3230"/>
    <cellStyle name="Обычный 6 2 2 2 3 3 2 2 3" xfId="3229"/>
    <cellStyle name="Обычный 6 2 2 2 3 3 2 3" xfId="397"/>
    <cellStyle name="Обычный 6 2 2 2 3 3 2 3 2" xfId="398"/>
    <cellStyle name="Обычный 6 2 2 2 3 3 2 3 2 2" xfId="3232"/>
    <cellStyle name="Обычный 6 2 2 2 3 3 2 3 3" xfId="3231"/>
    <cellStyle name="Обычный 6 2 2 2 3 3 2 4" xfId="399"/>
    <cellStyle name="Обычный 6 2 2 2 3 3 2 4 2" xfId="400"/>
    <cellStyle name="Обычный 6 2 2 2 3 3 2 4 2 2" xfId="3234"/>
    <cellStyle name="Обычный 6 2 2 2 3 3 2 4 3" xfId="3233"/>
    <cellStyle name="Обычный 6 2 2 2 3 3 2 5" xfId="401"/>
    <cellStyle name="Обычный 6 2 2 2 3 3 2 5 2" xfId="402"/>
    <cellStyle name="Обычный 6 2 2 2 3 3 2 5 2 2" xfId="3236"/>
    <cellStyle name="Обычный 6 2 2 2 3 3 2 5 3" xfId="3235"/>
    <cellStyle name="Обычный 6 2 2 2 3 3 2 6" xfId="403"/>
    <cellStyle name="Обычный 6 2 2 2 3 3 2 6 2" xfId="404"/>
    <cellStyle name="Обычный 6 2 2 2 3 3 2 6 2 2" xfId="3238"/>
    <cellStyle name="Обычный 6 2 2 2 3 3 2 6 3" xfId="3237"/>
    <cellStyle name="Обычный 6 2 2 2 3 3 2 7" xfId="405"/>
    <cellStyle name="Обычный 6 2 2 2 3 3 2 7 2" xfId="406"/>
    <cellStyle name="Обычный 6 2 2 2 3 3 2 7 2 2" xfId="3240"/>
    <cellStyle name="Обычный 6 2 2 2 3 3 2 7 3" xfId="3239"/>
    <cellStyle name="Обычный 6 2 2 2 3 3 2 8" xfId="3241"/>
    <cellStyle name="Обычный 6 2 2 2 3 3 2 9" xfId="3228"/>
    <cellStyle name="Обычный 6 2 2 2 3 3 3" xfId="3242"/>
    <cellStyle name="Обычный 6 2 2 2 3 3 4" xfId="3227"/>
    <cellStyle name="Обычный 6 2 2 2 3 4" xfId="407"/>
    <cellStyle name="Обычный 6 2 2 2 3 4 2" xfId="408"/>
    <cellStyle name="Обычный 6 2 2 2 3 4 2 2" xfId="409"/>
    <cellStyle name="Обычный 6 2 2 2 3 4 2 2 2" xfId="3245"/>
    <cellStyle name="Обычный 6 2 2 2 3 4 2 3" xfId="3244"/>
    <cellStyle name="Обычный 6 2 2 2 3 4 3" xfId="410"/>
    <cellStyle name="Обычный 6 2 2 2 3 4 3 2" xfId="411"/>
    <cellStyle name="Обычный 6 2 2 2 3 4 3 2 2" xfId="3247"/>
    <cellStyle name="Обычный 6 2 2 2 3 4 3 3" xfId="3246"/>
    <cellStyle name="Обычный 6 2 2 2 3 4 4" xfId="412"/>
    <cellStyle name="Обычный 6 2 2 2 3 4 4 2" xfId="413"/>
    <cellStyle name="Обычный 6 2 2 2 3 4 4 2 2" xfId="3249"/>
    <cellStyle name="Обычный 6 2 2 2 3 4 4 3" xfId="3248"/>
    <cellStyle name="Обычный 6 2 2 2 3 4 5" xfId="414"/>
    <cellStyle name="Обычный 6 2 2 2 3 4 5 2" xfId="415"/>
    <cellStyle name="Обычный 6 2 2 2 3 4 5 2 2" xfId="3251"/>
    <cellStyle name="Обычный 6 2 2 2 3 4 5 3" xfId="3250"/>
    <cellStyle name="Обычный 6 2 2 2 3 4 6" xfId="416"/>
    <cellStyle name="Обычный 6 2 2 2 3 4 6 2" xfId="417"/>
    <cellStyle name="Обычный 6 2 2 2 3 4 6 2 2" xfId="3253"/>
    <cellStyle name="Обычный 6 2 2 2 3 4 6 3" xfId="3252"/>
    <cellStyle name="Обычный 6 2 2 2 3 4 7" xfId="418"/>
    <cellStyle name="Обычный 6 2 2 2 3 4 7 2" xfId="419"/>
    <cellStyle name="Обычный 6 2 2 2 3 4 7 2 2" xfId="3255"/>
    <cellStyle name="Обычный 6 2 2 2 3 4 7 3" xfId="3254"/>
    <cellStyle name="Обычный 6 2 2 2 3 4 8" xfId="3256"/>
    <cellStyle name="Обычный 6 2 2 2 3 4 9" xfId="3243"/>
    <cellStyle name="Обычный 6 2 2 2 3 5" xfId="3257"/>
    <cellStyle name="Обычный 6 2 2 2 3 6" xfId="3210"/>
    <cellStyle name="Обычный 6 2 2 2 4" xfId="420"/>
    <cellStyle name="Обычный 6 2 2 2 4 2" xfId="421"/>
    <cellStyle name="Обычный 6 2 2 2 4 2 2" xfId="422"/>
    <cellStyle name="Обычный 6 2 2 2 4 2 2 2" xfId="423"/>
    <cellStyle name="Обычный 6 2 2 2 4 2 2 2 2" xfId="3261"/>
    <cellStyle name="Обычный 6 2 2 2 4 2 2 3" xfId="3260"/>
    <cellStyle name="Обычный 6 2 2 2 4 2 3" xfId="424"/>
    <cellStyle name="Обычный 6 2 2 2 4 2 3 2" xfId="425"/>
    <cellStyle name="Обычный 6 2 2 2 4 2 3 2 2" xfId="3263"/>
    <cellStyle name="Обычный 6 2 2 2 4 2 3 3" xfId="3262"/>
    <cellStyle name="Обычный 6 2 2 2 4 2 4" xfId="426"/>
    <cellStyle name="Обычный 6 2 2 2 4 2 4 2" xfId="427"/>
    <cellStyle name="Обычный 6 2 2 2 4 2 4 2 2" xfId="3265"/>
    <cellStyle name="Обычный 6 2 2 2 4 2 4 3" xfId="3264"/>
    <cellStyle name="Обычный 6 2 2 2 4 2 5" xfId="428"/>
    <cellStyle name="Обычный 6 2 2 2 4 2 5 2" xfId="429"/>
    <cellStyle name="Обычный 6 2 2 2 4 2 5 2 2" xfId="3267"/>
    <cellStyle name="Обычный 6 2 2 2 4 2 5 3" xfId="3266"/>
    <cellStyle name="Обычный 6 2 2 2 4 2 6" xfId="430"/>
    <cellStyle name="Обычный 6 2 2 2 4 2 6 2" xfId="431"/>
    <cellStyle name="Обычный 6 2 2 2 4 2 6 2 2" xfId="3269"/>
    <cellStyle name="Обычный 6 2 2 2 4 2 6 3" xfId="3268"/>
    <cellStyle name="Обычный 6 2 2 2 4 2 7" xfId="432"/>
    <cellStyle name="Обычный 6 2 2 2 4 2 7 2" xfId="433"/>
    <cellStyle name="Обычный 6 2 2 2 4 2 7 2 2" xfId="3271"/>
    <cellStyle name="Обычный 6 2 2 2 4 2 7 3" xfId="3270"/>
    <cellStyle name="Обычный 6 2 2 2 4 2 8" xfId="3272"/>
    <cellStyle name="Обычный 6 2 2 2 4 2 9" xfId="3259"/>
    <cellStyle name="Обычный 6 2 2 2 4 3" xfId="3273"/>
    <cellStyle name="Обычный 6 2 2 2 4 4" xfId="3258"/>
    <cellStyle name="Обычный 6 2 2 2 5" xfId="434"/>
    <cellStyle name="Обычный 6 2 2 2 5 2" xfId="435"/>
    <cellStyle name="Обычный 6 2 2 2 5 2 2" xfId="436"/>
    <cellStyle name="Обычный 6 2 2 2 5 2 2 2" xfId="437"/>
    <cellStyle name="Обычный 6 2 2 2 5 2 2 2 2" xfId="3277"/>
    <cellStyle name="Обычный 6 2 2 2 5 2 2 3" xfId="3276"/>
    <cellStyle name="Обычный 6 2 2 2 5 2 3" xfId="438"/>
    <cellStyle name="Обычный 6 2 2 2 5 2 3 2" xfId="439"/>
    <cellStyle name="Обычный 6 2 2 2 5 2 3 2 2" xfId="3279"/>
    <cellStyle name="Обычный 6 2 2 2 5 2 3 3" xfId="3278"/>
    <cellStyle name="Обычный 6 2 2 2 5 2 4" xfId="440"/>
    <cellStyle name="Обычный 6 2 2 2 5 2 4 2" xfId="441"/>
    <cellStyle name="Обычный 6 2 2 2 5 2 4 2 2" xfId="3281"/>
    <cellStyle name="Обычный 6 2 2 2 5 2 4 3" xfId="3280"/>
    <cellStyle name="Обычный 6 2 2 2 5 2 5" xfId="442"/>
    <cellStyle name="Обычный 6 2 2 2 5 2 5 2" xfId="443"/>
    <cellStyle name="Обычный 6 2 2 2 5 2 5 2 2" xfId="3283"/>
    <cellStyle name="Обычный 6 2 2 2 5 2 5 3" xfId="3282"/>
    <cellStyle name="Обычный 6 2 2 2 5 2 6" xfId="444"/>
    <cellStyle name="Обычный 6 2 2 2 5 2 6 2" xfId="445"/>
    <cellStyle name="Обычный 6 2 2 2 5 2 6 2 2" xfId="3285"/>
    <cellStyle name="Обычный 6 2 2 2 5 2 6 3" xfId="3284"/>
    <cellStyle name="Обычный 6 2 2 2 5 2 7" xfId="446"/>
    <cellStyle name="Обычный 6 2 2 2 5 2 7 2" xfId="447"/>
    <cellStyle name="Обычный 6 2 2 2 5 2 7 2 2" xfId="3287"/>
    <cellStyle name="Обычный 6 2 2 2 5 2 7 3" xfId="3286"/>
    <cellStyle name="Обычный 6 2 2 2 5 2 8" xfId="3288"/>
    <cellStyle name="Обычный 6 2 2 2 5 2 9" xfId="3275"/>
    <cellStyle name="Обычный 6 2 2 2 5 3" xfId="3289"/>
    <cellStyle name="Обычный 6 2 2 2 5 4" xfId="3274"/>
    <cellStyle name="Обычный 6 2 2 2 6" xfId="448"/>
    <cellStyle name="Обычный 6 2 2 2 6 2" xfId="449"/>
    <cellStyle name="Обычный 6 2 2 2 6 2 2" xfId="450"/>
    <cellStyle name="Обычный 6 2 2 2 6 2 2 2" xfId="3292"/>
    <cellStyle name="Обычный 6 2 2 2 6 2 3" xfId="3291"/>
    <cellStyle name="Обычный 6 2 2 2 6 3" xfId="451"/>
    <cellStyle name="Обычный 6 2 2 2 6 3 2" xfId="452"/>
    <cellStyle name="Обычный 6 2 2 2 6 3 2 2" xfId="3294"/>
    <cellStyle name="Обычный 6 2 2 2 6 3 3" xfId="3293"/>
    <cellStyle name="Обычный 6 2 2 2 6 4" xfId="453"/>
    <cellStyle name="Обычный 6 2 2 2 6 4 2" xfId="454"/>
    <cellStyle name="Обычный 6 2 2 2 6 4 2 2" xfId="3296"/>
    <cellStyle name="Обычный 6 2 2 2 6 4 3" xfId="3295"/>
    <cellStyle name="Обычный 6 2 2 2 6 5" xfId="455"/>
    <cellStyle name="Обычный 6 2 2 2 6 5 2" xfId="456"/>
    <cellStyle name="Обычный 6 2 2 2 6 5 2 2" xfId="3298"/>
    <cellStyle name="Обычный 6 2 2 2 6 5 3" xfId="3297"/>
    <cellStyle name="Обычный 6 2 2 2 6 6" xfId="457"/>
    <cellStyle name="Обычный 6 2 2 2 6 6 2" xfId="458"/>
    <cellStyle name="Обычный 6 2 2 2 6 6 2 2" xfId="3300"/>
    <cellStyle name="Обычный 6 2 2 2 6 6 3" xfId="3299"/>
    <cellStyle name="Обычный 6 2 2 2 6 7" xfId="459"/>
    <cellStyle name="Обычный 6 2 2 2 6 7 2" xfId="460"/>
    <cellStyle name="Обычный 6 2 2 2 6 7 2 2" xfId="3302"/>
    <cellStyle name="Обычный 6 2 2 2 6 7 3" xfId="3301"/>
    <cellStyle name="Обычный 6 2 2 2 6 8" xfId="3303"/>
    <cellStyle name="Обычный 6 2 2 2 6 9" xfId="3290"/>
    <cellStyle name="Обычный 6 2 2 2 7" xfId="3304"/>
    <cellStyle name="Обычный 6 2 2 2 8" xfId="3113"/>
    <cellStyle name="Обычный 6 2 2 3" xfId="461"/>
    <cellStyle name="Обычный 6 2 2 3 2" xfId="462"/>
    <cellStyle name="Обычный 6 2 2 3 2 2" xfId="463"/>
    <cellStyle name="Обычный 6 2 2 3 2 2 2" xfId="464"/>
    <cellStyle name="Обычный 6 2 2 3 2 2 2 2" xfId="465"/>
    <cellStyle name="Обычный 6 2 2 3 2 2 2 2 2" xfId="466"/>
    <cellStyle name="Обычный 6 2 2 3 2 2 2 2 2 2" xfId="3310"/>
    <cellStyle name="Обычный 6 2 2 3 2 2 2 2 3" xfId="3309"/>
    <cellStyle name="Обычный 6 2 2 3 2 2 2 3" xfId="467"/>
    <cellStyle name="Обычный 6 2 2 3 2 2 2 3 2" xfId="468"/>
    <cellStyle name="Обычный 6 2 2 3 2 2 2 3 2 2" xfId="3312"/>
    <cellStyle name="Обычный 6 2 2 3 2 2 2 3 3" xfId="3311"/>
    <cellStyle name="Обычный 6 2 2 3 2 2 2 4" xfId="469"/>
    <cellStyle name="Обычный 6 2 2 3 2 2 2 4 2" xfId="470"/>
    <cellStyle name="Обычный 6 2 2 3 2 2 2 4 2 2" xfId="3314"/>
    <cellStyle name="Обычный 6 2 2 3 2 2 2 4 3" xfId="3313"/>
    <cellStyle name="Обычный 6 2 2 3 2 2 2 5" xfId="471"/>
    <cellStyle name="Обычный 6 2 2 3 2 2 2 5 2" xfId="472"/>
    <cellStyle name="Обычный 6 2 2 3 2 2 2 5 2 2" xfId="3316"/>
    <cellStyle name="Обычный 6 2 2 3 2 2 2 5 3" xfId="3315"/>
    <cellStyle name="Обычный 6 2 2 3 2 2 2 6" xfId="473"/>
    <cellStyle name="Обычный 6 2 2 3 2 2 2 6 2" xfId="474"/>
    <cellStyle name="Обычный 6 2 2 3 2 2 2 6 2 2" xfId="3318"/>
    <cellStyle name="Обычный 6 2 2 3 2 2 2 6 3" xfId="3317"/>
    <cellStyle name="Обычный 6 2 2 3 2 2 2 7" xfId="475"/>
    <cellStyle name="Обычный 6 2 2 3 2 2 2 7 2" xfId="476"/>
    <cellStyle name="Обычный 6 2 2 3 2 2 2 7 2 2" xfId="3320"/>
    <cellStyle name="Обычный 6 2 2 3 2 2 2 7 3" xfId="3319"/>
    <cellStyle name="Обычный 6 2 2 3 2 2 2 8" xfId="3321"/>
    <cellStyle name="Обычный 6 2 2 3 2 2 2 9" xfId="3308"/>
    <cellStyle name="Обычный 6 2 2 3 2 2 3" xfId="3322"/>
    <cellStyle name="Обычный 6 2 2 3 2 2 4" xfId="3307"/>
    <cellStyle name="Обычный 6 2 2 3 2 3" xfId="477"/>
    <cellStyle name="Обычный 6 2 2 3 2 3 2" xfId="478"/>
    <cellStyle name="Обычный 6 2 2 3 2 3 2 2" xfId="479"/>
    <cellStyle name="Обычный 6 2 2 3 2 3 2 2 2" xfId="480"/>
    <cellStyle name="Обычный 6 2 2 3 2 3 2 2 2 2" xfId="3326"/>
    <cellStyle name="Обычный 6 2 2 3 2 3 2 2 3" xfId="3325"/>
    <cellStyle name="Обычный 6 2 2 3 2 3 2 3" xfId="481"/>
    <cellStyle name="Обычный 6 2 2 3 2 3 2 3 2" xfId="482"/>
    <cellStyle name="Обычный 6 2 2 3 2 3 2 3 2 2" xfId="3328"/>
    <cellStyle name="Обычный 6 2 2 3 2 3 2 3 3" xfId="3327"/>
    <cellStyle name="Обычный 6 2 2 3 2 3 2 4" xfId="483"/>
    <cellStyle name="Обычный 6 2 2 3 2 3 2 4 2" xfId="484"/>
    <cellStyle name="Обычный 6 2 2 3 2 3 2 4 2 2" xfId="3330"/>
    <cellStyle name="Обычный 6 2 2 3 2 3 2 4 3" xfId="3329"/>
    <cellStyle name="Обычный 6 2 2 3 2 3 2 5" xfId="485"/>
    <cellStyle name="Обычный 6 2 2 3 2 3 2 5 2" xfId="486"/>
    <cellStyle name="Обычный 6 2 2 3 2 3 2 5 2 2" xfId="3332"/>
    <cellStyle name="Обычный 6 2 2 3 2 3 2 5 3" xfId="3331"/>
    <cellStyle name="Обычный 6 2 2 3 2 3 2 6" xfId="487"/>
    <cellStyle name="Обычный 6 2 2 3 2 3 2 6 2" xfId="488"/>
    <cellStyle name="Обычный 6 2 2 3 2 3 2 6 2 2" xfId="3334"/>
    <cellStyle name="Обычный 6 2 2 3 2 3 2 6 3" xfId="3333"/>
    <cellStyle name="Обычный 6 2 2 3 2 3 2 7" xfId="489"/>
    <cellStyle name="Обычный 6 2 2 3 2 3 2 7 2" xfId="490"/>
    <cellStyle name="Обычный 6 2 2 3 2 3 2 7 2 2" xfId="3336"/>
    <cellStyle name="Обычный 6 2 2 3 2 3 2 7 3" xfId="3335"/>
    <cellStyle name="Обычный 6 2 2 3 2 3 2 8" xfId="3337"/>
    <cellStyle name="Обычный 6 2 2 3 2 3 2 9" xfId="3324"/>
    <cellStyle name="Обычный 6 2 2 3 2 3 3" xfId="3338"/>
    <cellStyle name="Обычный 6 2 2 3 2 3 4" xfId="3323"/>
    <cellStyle name="Обычный 6 2 2 3 2 4" xfId="491"/>
    <cellStyle name="Обычный 6 2 2 3 2 4 2" xfId="492"/>
    <cellStyle name="Обычный 6 2 2 3 2 4 2 2" xfId="493"/>
    <cellStyle name="Обычный 6 2 2 3 2 4 2 2 2" xfId="3341"/>
    <cellStyle name="Обычный 6 2 2 3 2 4 2 3" xfId="3340"/>
    <cellStyle name="Обычный 6 2 2 3 2 4 3" xfId="494"/>
    <cellStyle name="Обычный 6 2 2 3 2 4 3 2" xfId="495"/>
    <cellStyle name="Обычный 6 2 2 3 2 4 3 2 2" xfId="3343"/>
    <cellStyle name="Обычный 6 2 2 3 2 4 3 3" xfId="3342"/>
    <cellStyle name="Обычный 6 2 2 3 2 4 4" xfId="496"/>
    <cellStyle name="Обычный 6 2 2 3 2 4 4 2" xfId="497"/>
    <cellStyle name="Обычный 6 2 2 3 2 4 4 2 2" xfId="3345"/>
    <cellStyle name="Обычный 6 2 2 3 2 4 4 3" xfId="3344"/>
    <cellStyle name="Обычный 6 2 2 3 2 4 5" xfId="498"/>
    <cellStyle name="Обычный 6 2 2 3 2 4 5 2" xfId="499"/>
    <cellStyle name="Обычный 6 2 2 3 2 4 5 2 2" xfId="3347"/>
    <cellStyle name="Обычный 6 2 2 3 2 4 5 3" xfId="3346"/>
    <cellStyle name="Обычный 6 2 2 3 2 4 6" xfId="500"/>
    <cellStyle name="Обычный 6 2 2 3 2 4 6 2" xfId="501"/>
    <cellStyle name="Обычный 6 2 2 3 2 4 6 2 2" xfId="3349"/>
    <cellStyle name="Обычный 6 2 2 3 2 4 6 3" xfId="3348"/>
    <cellStyle name="Обычный 6 2 2 3 2 4 7" xfId="502"/>
    <cellStyle name="Обычный 6 2 2 3 2 4 7 2" xfId="503"/>
    <cellStyle name="Обычный 6 2 2 3 2 4 7 2 2" xfId="3351"/>
    <cellStyle name="Обычный 6 2 2 3 2 4 7 3" xfId="3350"/>
    <cellStyle name="Обычный 6 2 2 3 2 4 8" xfId="3352"/>
    <cellStyle name="Обычный 6 2 2 3 2 4 9" xfId="3339"/>
    <cellStyle name="Обычный 6 2 2 3 2 5" xfId="3353"/>
    <cellStyle name="Обычный 6 2 2 3 2 6" xfId="3306"/>
    <cellStyle name="Обычный 6 2 2 3 3" xfId="504"/>
    <cellStyle name="Обычный 6 2 2 3 3 2" xfId="505"/>
    <cellStyle name="Обычный 6 2 2 3 3 2 2" xfId="506"/>
    <cellStyle name="Обычный 6 2 2 3 3 2 2 2" xfId="507"/>
    <cellStyle name="Обычный 6 2 2 3 3 2 2 2 2" xfId="3357"/>
    <cellStyle name="Обычный 6 2 2 3 3 2 2 3" xfId="3356"/>
    <cellStyle name="Обычный 6 2 2 3 3 2 3" xfId="508"/>
    <cellStyle name="Обычный 6 2 2 3 3 2 3 2" xfId="509"/>
    <cellStyle name="Обычный 6 2 2 3 3 2 3 2 2" xfId="3359"/>
    <cellStyle name="Обычный 6 2 2 3 3 2 3 3" xfId="3358"/>
    <cellStyle name="Обычный 6 2 2 3 3 2 4" xfId="510"/>
    <cellStyle name="Обычный 6 2 2 3 3 2 4 2" xfId="511"/>
    <cellStyle name="Обычный 6 2 2 3 3 2 4 2 2" xfId="3361"/>
    <cellStyle name="Обычный 6 2 2 3 3 2 4 3" xfId="3360"/>
    <cellStyle name="Обычный 6 2 2 3 3 2 5" xfId="512"/>
    <cellStyle name="Обычный 6 2 2 3 3 2 5 2" xfId="513"/>
    <cellStyle name="Обычный 6 2 2 3 3 2 5 2 2" xfId="3363"/>
    <cellStyle name="Обычный 6 2 2 3 3 2 5 3" xfId="3362"/>
    <cellStyle name="Обычный 6 2 2 3 3 2 6" xfId="514"/>
    <cellStyle name="Обычный 6 2 2 3 3 2 6 2" xfId="515"/>
    <cellStyle name="Обычный 6 2 2 3 3 2 6 2 2" xfId="3365"/>
    <cellStyle name="Обычный 6 2 2 3 3 2 6 3" xfId="3364"/>
    <cellStyle name="Обычный 6 2 2 3 3 2 7" xfId="516"/>
    <cellStyle name="Обычный 6 2 2 3 3 2 7 2" xfId="517"/>
    <cellStyle name="Обычный 6 2 2 3 3 2 7 2 2" xfId="3367"/>
    <cellStyle name="Обычный 6 2 2 3 3 2 7 3" xfId="3366"/>
    <cellStyle name="Обычный 6 2 2 3 3 2 8" xfId="3368"/>
    <cellStyle name="Обычный 6 2 2 3 3 2 9" xfId="3355"/>
    <cellStyle name="Обычный 6 2 2 3 3 3" xfId="3369"/>
    <cellStyle name="Обычный 6 2 2 3 3 4" xfId="3354"/>
    <cellStyle name="Обычный 6 2 2 3 4" xfId="518"/>
    <cellStyle name="Обычный 6 2 2 3 4 2" xfId="519"/>
    <cellStyle name="Обычный 6 2 2 3 4 2 2" xfId="520"/>
    <cellStyle name="Обычный 6 2 2 3 4 2 2 2" xfId="521"/>
    <cellStyle name="Обычный 6 2 2 3 4 2 2 2 2" xfId="3373"/>
    <cellStyle name="Обычный 6 2 2 3 4 2 2 3" xfId="3372"/>
    <cellStyle name="Обычный 6 2 2 3 4 2 3" xfId="522"/>
    <cellStyle name="Обычный 6 2 2 3 4 2 3 2" xfId="523"/>
    <cellStyle name="Обычный 6 2 2 3 4 2 3 2 2" xfId="3375"/>
    <cellStyle name="Обычный 6 2 2 3 4 2 3 3" xfId="3374"/>
    <cellStyle name="Обычный 6 2 2 3 4 2 4" xfId="524"/>
    <cellStyle name="Обычный 6 2 2 3 4 2 4 2" xfId="525"/>
    <cellStyle name="Обычный 6 2 2 3 4 2 4 2 2" xfId="3377"/>
    <cellStyle name="Обычный 6 2 2 3 4 2 4 3" xfId="3376"/>
    <cellStyle name="Обычный 6 2 2 3 4 2 5" xfId="526"/>
    <cellStyle name="Обычный 6 2 2 3 4 2 5 2" xfId="527"/>
    <cellStyle name="Обычный 6 2 2 3 4 2 5 2 2" xfId="3379"/>
    <cellStyle name="Обычный 6 2 2 3 4 2 5 3" xfId="3378"/>
    <cellStyle name="Обычный 6 2 2 3 4 2 6" xfId="528"/>
    <cellStyle name="Обычный 6 2 2 3 4 2 6 2" xfId="529"/>
    <cellStyle name="Обычный 6 2 2 3 4 2 6 2 2" xfId="3381"/>
    <cellStyle name="Обычный 6 2 2 3 4 2 6 3" xfId="3380"/>
    <cellStyle name="Обычный 6 2 2 3 4 2 7" xfId="530"/>
    <cellStyle name="Обычный 6 2 2 3 4 2 7 2" xfId="531"/>
    <cellStyle name="Обычный 6 2 2 3 4 2 7 2 2" xfId="3383"/>
    <cellStyle name="Обычный 6 2 2 3 4 2 7 3" xfId="3382"/>
    <cellStyle name="Обычный 6 2 2 3 4 2 8" xfId="3384"/>
    <cellStyle name="Обычный 6 2 2 3 4 2 9" xfId="3371"/>
    <cellStyle name="Обычный 6 2 2 3 4 3" xfId="3385"/>
    <cellStyle name="Обычный 6 2 2 3 4 4" xfId="3370"/>
    <cellStyle name="Обычный 6 2 2 3 5" xfId="532"/>
    <cellStyle name="Обычный 6 2 2 3 5 2" xfId="533"/>
    <cellStyle name="Обычный 6 2 2 3 5 2 2" xfId="534"/>
    <cellStyle name="Обычный 6 2 2 3 5 2 2 2" xfId="3388"/>
    <cellStyle name="Обычный 6 2 2 3 5 2 3" xfId="3387"/>
    <cellStyle name="Обычный 6 2 2 3 5 3" xfId="535"/>
    <cellStyle name="Обычный 6 2 2 3 5 3 2" xfId="536"/>
    <cellStyle name="Обычный 6 2 2 3 5 3 2 2" xfId="3390"/>
    <cellStyle name="Обычный 6 2 2 3 5 3 3" xfId="3389"/>
    <cellStyle name="Обычный 6 2 2 3 5 4" xfId="537"/>
    <cellStyle name="Обычный 6 2 2 3 5 4 2" xfId="538"/>
    <cellStyle name="Обычный 6 2 2 3 5 4 2 2" xfId="3392"/>
    <cellStyle name="Обычный 6 2 2 3 5 4 3" xfId="3391"/>
    <cellStyle name="Обычный 6 2 2 3 5 5" xfId="539"/>
    <cellStyle name="Обычный 6 2 2 3 5 5 2" xfId="540"/>
    <cellStyle name="Обычный 6 2 2 3 5 5 2 2" xfId="3394"/>
    <cellStyle name="Обычный 6 2 2 3 5 5 3" xfId="3393"/>
    <cellStyle name="Обычный 6 2 2 3 5 6" xfId="541"/>
    <cellStyle name="Обычный 6 2 2 3 5 6 2" xfId="542"/>
    <cellStyle name="Обычный 6 2 2 3 5 6 2 2" xfId="3396"/>
    <cellStyle name="Обычный 6 2 2 3 5 6 3" xfId="3395"/>
    <cellStyle name="Обычный 6 2 2 3 5 7" xfId="543"/>
    <cellStyle name="Обычный 6 2 2 3 5 7 2" xfId="544"/>
    <cellStyle name="Обычный 6 2 2 3 5 7 2 2" xfId="3398"/>
    <cellStyle name="Обычный 6 2 2 3 5 7 3" xfId="3397"/>
    <cellStyle name="Обычный 6 2 2 3 5 8" xfId="3399"/>
    <cellStyle name="Обычный 6 2 2 3 5 9" xfId="3386"/>
    <cellStyle name="Обычный 6 2 2 3 6" xfId="3400"/>
    <cellStyle name="Обычный 6 2 2 3 7" xfId="3305"/>
    <cellStyle name="Обычный 6 2 2 4" xfId="545"/>
    <cellStyle name="Обычный 6 2 2 4 2" xfId="546"/>
    <cellStyle name="Обычный 6 2 2 4 2 2" xfId="547"/>
    <cellStyle name="Обычный 6 2 2 4 2 2 2" xfId="548"/>
    <cellStyle name="Обычный 6 2 2 4 2 2 2 2" xfId="549"/>
    <cellStyle name="Обычный 6 2 2 4 2 2 2 2 2" xfId="550"/>
    <cellStyle name="Обычный 6 2 2 4 2 2 2 2 2 2" xfId="3406"/>
    <cellStyle name="Обычный 6 2 2 4 2 2 2 2 3" xfId="3405"/>
    <cellStyle name="Обычный 6 2 2 4 2 2 2 3" xfId="551"/>
    <cellStyle name="Обычный 6 2 2 4 2 2 2 3 2" xfId="552"/>
    <cellStyle name="Обычный 6 2 2 4 2 2 2 3 2 2" xfId="3408"/>
    <cellStyle name="Обычный 6 2 2 4 2 2 2 3 3" xfId="3407"/>
    <cellStyle name="Обычный 6 2 2 4 2 2 2 4" xfId="553"/>
    <cellStyle name="Обычный 6 2 2 4 2 2 2 4 2" xfId="554"/>
    <cellStyle name="Обычный 6 2 2 4 2 2 2 4 2 2" xfId="3410"/>
    <cellStyle name="Обычный 6 2 2 4 2 2 2 4 3" xfId="3409"/>
    <cellStyle name="Обычный 6 2 2 4 2 2 2 5" xfId="555"/>
    <cellStyle name="Обычный 6 2 2 4 2 2 2 5 2" xfId="556"/>
    <cellStyle name="Обычный 6 2 2 4 2 2 2 5 2 2" xfId="3412"/>
    <cellStyle name="Обычный 6 2 2 4 2 2 2 5 3" xfId="3411"/>
    <cellStyle name="Обычный 6 2 2 4 2 2 2 6" xfId="557"/>
    <cellStyle name="Обычный 6 2 2 4 2 2 2 6 2" xfId="558"/>
    <cellStyle name="Обычный 6 2 2 4 2 2 2 6 2 2" xfId="3414"/>
    <cellStyle name="Обычный 6 2 2 4 2 2 2 6 3" xfId="3413"/>
    <cellStyle name="Обычный 6 2 2 4 2 2 2 7" xfId="559"/>
    <cellStyle name="Обычный 6 2 2 4 2 2 2 7 2" xfId="560"/>
    <cellStyle name="Обычный 6 2 2 4 2 2 2 7 2 2" xfId="3416"/>
    <cellStyle name="Обычный 6 2 2 4 2 2 2 7 3" xfId="3415"/>
    <cellStyle name="Обычный 6 2 2 4 2 2 2 8" xfId="3417"/>
    <cellStyle name="Обычный 6 2 2 4 2 2 2 9" xfId="3404"/>
    <cellStyle name="Обычный 6 2 2 4 2 2 3" xfId="3418"/>
    <cellStyle name="Обычный 6 2 2 4 2 2 4" xfId="3403"/>
    <cellStyle name="Обычный 6 2 2 4 2 3" xfId="561"/>
    <cellStyle name="Обычный 6 2 2 4 2 3 2" xfId="562"/>
    <cellStyle name="Обычный 6 2 2 4 2 3 2 2" xfId="563"/>
    <cellStyle name="Обычный 6 2 2 4 2 3 2 2 2" xfId="564"/>
    <cellStyle name="Обычный 6 2 2 4 2 3 2 2 2 2" xfId="3422"/>
    <cellStyle name="Обычный 6 2 2 4 2 3 2 2 3" xfId="3421"/>
    <cellStyle name="Обычный 6 2 2 4 2 3 2 3" xfId="565"/>
    <cellStyle name="Обычный 6 2 2 4 2 3 2 3 2" xfId="566"/>
    <cellStyle name="Обычный 6 2 2 4 2 3 2 3 2 2" xfId="3424"/>
    <cellStyle name="Обычный 6 2 2 4 2 3 2 3 3" xfId="3423"/>
    <cellStyle name="Обычный 6 2 2 4 2 3 2 4" xfId="567"/>
    <cellStyle name="Обычный 6 2 2 4 2 3 2 4 2" xfId="568"/>
    <cellStyle name="Обычный 6 2 2 4 2 3 2 4 2 2" xfId="3426"/>
    <cellStyle name="Обычный 6 2 2 4 2 3 2 4 3" xfId="3425"/>
    <cellStyle name="Обычный 6 2 2 4 2 3 2 5" xfId="569"/>
    <cellStyle name="Обычный 6 2 2 4 2 3 2 5 2" xfId="570"/>
    <cellStyle name="Обычный 6 2 2 4 2 3 2 5 2 2" xfId="3428"/>
    <cellStyle name="Обычный 6 2 2 4 2 3 2 5 3" xfId="3427"/>
    <cellStyle name="Обычный 6 2 2 4 2 3 2 6" xfId="571"/>
    <cellStyle name="Обычный 6 2 2 4 2 3 2 6 2" xfId="572"/>
    <cellStyle name="Обычный 6 2 2 4 2 3 2 6 2 2" xfId="3430"/>
    <cellStyle name="Обычный 6 2 2 4 2 3 2 6 3" xfId="3429"/>
    <cellStyle name="Обычный 6 2 2 4 2 3 2 7" xfId="573"/>
    <cellStyle name="Обычный 6 2 2 4 2 3 2 7 2" xfId="574"/>
    <cellStyle name="Обычный 6 2 2 4 2 3 2 7 2 2" xfId="3432"/>
    <cellStyle name="Обычный 6 2 2 4 2 3 2 7 3" xfId="3431"/>
    <cellStyle name="Обычный 6 2 2 4 2 3 2 8" xfId="3433"/>
    <cellStyle name="Обычный 6 2 2 4 2 3 2 9" xfId="3420"/>
    <cellStyle name="Обычный 6 2 2 4 2 3 3" xfId="3434"/>
    <cellStyle name="Обычный 6 2 2 4 2 3 4" xfId="3419"/>
    <cellStyle name="Обычный 6 2 2 4 2 4" xfId="575"/>
    <cellStyle name="Обычный 6 2 2 4 2 4 2" xfId="576"/>
    <cellStyle name="Обычный 6 2 2 4 2 4 2 2" xfId="577"/>
    <cellStyle name="Обычный 6 2 2 4 2 4 2 2 2" xfId="3437"/>
    <cellStyle name="Обычный 6 2 2 4 2 4 2 3" xfId="3436"/>
    <cellStyle name="Обычный 6 2 2 4 2 4 3" xfId="578"/>
    <cellStyle name="Обычный 6 2 2 4 2 4 3 2" xfId="579"/>
    <cellStyle name="Обычный 6 2 2 4 2 4 3 2 2" xfId="3439"/>
    <cellStyle name="Обычный 6 2 2 4 2 4 3 3" xfId="3438"/>
    <cellStyle name="Обычный 6 2 2 4 2 4 4" xfId="580"/>
    <cellStyle name="Обычный 6 2 2 4 2 4 4 2" xfId="581"/>
    <cellStyle name="Обычный 6 2 2 4 2 4 4 2 2" xfId="3441"/>
    <cellStyle name="Обычный 6 2 2 4 2 4 4 3" xfId="3440"/>
    <cellStyle name="Обычный 6 2 2 4 2 4 5" xfId="582"/>
    <cellStyle name="Обычный 6 2 2 4 2 4 5 2" xfId="583"/>
    <cellStyle name="Обычный 6 2 2 4 2 4 5 2 2" xfId="3443"/>
    <cellStyle name="Обычный 6 2 2 4 2 4 5 3" xfId="3442"/>
    <cellStyle name="Обычный 6 2 2 4 2 4 6" xfId="584"/>
    <cellStyle name="Обычный 6 2 2 4 2 4 6 2" xfId="585"/>
    <cellStyle name="Обычный 6 2 2 4 2 4 6 2 2" xfId="3445"/>
    <cellStyle name="Обычный 6 2 2 4 2 4 6 3" xfId="3444"/>
    <cellStyle name="Обычный 6 2 2 4 2 4 7" xfId="586"/>
    <cellStyle name="Обычный 6 2 2 4 2 4 7 2" xfId="587"/>
    <cellStyle name="Обычный 6 2 2 4 2 4 7 2 2" xfId="3447"/>
    <cellStyle name="Обычный 6 2 2 4 2 4 7 3" xfId="3446"/>
    <cellStyle name="Обычный 6 2 2 4 2 4 8" xfId="3448"/>
    <cellStyle name="Обычный 6 2 2 4 2 4 9" xfId="3435"/>
    <cellStyle name="Обычный 6 2 2 4 2 5" xfId="3449"/>
    <cellStyle name="Обычный 6 2 2 4 2 6" xfId="3402"/>
    <cellStyle name="Обычный 6 2 2 4 3" xfId="588"/>
    <cellStyle name="Обычный 6 2 2 4 3 2" xfId="589"/>
    <cellStyle name="Обычный 6 2 2 4 3 2 2" xfId="590"/>
    <cellStyle name="Обычный 6 2 2 4 3 2 2 2" xfId="591"/>
    <cellStyle name="Обычный 6 2 2 4 3 2 2 2 2" xfId="3453"/>
    <cellStyle name="Обычный 6 2 2 4 3 2 2 3" xfId="3452"/>
    <cellStyle name="Обычный 6 2 2 4 3 2 3" xfId="592"/>
    <cellStyle name="Обычный 6 2 2 4 3 2 3 2" xfId="593"/>
    <cellStyle name="Обычный 6 2 2 4 3 2 3 2 2" xfId="3455"/>
    <cellStyle name="Обычный 6 2 2 4 3 2 3 3" xfId="3454"/>
    <cellStyle name="Обычный 6 2 2 4 3 2 4" xfId="594"/>
    <cellStyle name="Обычный 6 2 2 4 3 2 4 2" xfId="595"/>
    <cellStyle name="Обычный 6 2 2 4 3 2 4 2 2" xfId="3457"/>
    <cellStyle name="Обычный 6 2 2 4 3 2 4 3" xfId="3456"/>
    <cellStyle name="Обычный 6 2 2 4 3 2 5" xfId="596"/>
    <cellStyle name="Обычный 6 2 2 4 3 2 5 2" xfId="597"/>
    <cellStyle name="Обычный 6 2 2 4 3 2 5 2 2" xfId="3459"/>
    <cellStyle name="Обычный 6 2 2 4 3 2 5 3" xfId="3458"/>
    <cellStyle name="Обычный 6 2 2 4 3 2 6" xfId="598"/>
    <cellStyle name="Обычный 6 2 2 4 3 2 6 2" xfId="599"/>
    <cellStyle name="Обычный 6 2 2 4 3 2 6 2 2" xfId="3461"/>
    <cellStyle name="Обычный 6 2 2 4 3 2 6 3" xfId="3460"/>
    <cellStyle name="Обычный 6 2 2 4 3 2 7" xfId="600"/>
    <cellStyle name="Обычный 6 2 2 4 3 2 7 2" xfId="601"/>
    <cellStyle name="Обычный 6 2 2 4 3 2 7 2 2" xfId="3463"/>
    <cellStyle name="Обычный 6 2 2 4 3 2 7 3" xfId="3462"/>
    <cellStyle name="Обычный 6 2 2 4 3 2 8" xfId="3464"/>
    <cellStyle name="Обычный 6 2 2 4 3 2 9" xfId="3451"/>
    <cellStyle name="Обычный 6 2 2 4 3 3" xfId="3465"/>
    <cellStyle name="Обычный 6 2 2 4 3 4" xfId="3450"/>
    <cellStyle name="Обычный 6 2 2 4 4" xfId="602"/>
    <cellStyle name="Обычный 6 2 2 4 4 2" xfId="603"/>
    <cellStyle name="Обычный 6 2 2 4 4 2 2" xfId="604"/>
    <cellStyle name="Обычный 6 2 2 4 4 2 2 2" xfId="605"/>
    <cellStyle name="Обычный 6 2 2 4 4 2 2 2 2" xfId="3469"/>
    <cellStyle name="Обычный 6 2 2 4 4 2 2 3" xfId="3468"/>
    <cellStyle name="Обычный 6 2 2 4 4 2 3" xfId="606"/>
    <cellStyle name="Обычный 6 2 2 4 4 2 3 2" xfId="607"/>
    <cellStyle name="Обычный 6 2 2 4 4 2 3 2 2" xfId="3471"/>
    <cellStyle name="Обычный 6 2 2 4 4 2 3 3" xfId="3470"/>
    <cellStyle name="Обычный 6 2 2 4 4 2 4" xfId="608"/>
    <cellStyle name="Обычный 6 2 2 4 4 2 4 2" xfId="609"/>
    <cellStyle name="Обычный 6 2 2 4 4 2 4 2 2" xfId="3473"/>
    <cellStyle name="Обычный 6 2 2 4 4 2 4 3" xfId="3472"/>
    <cellStyle name="Обычный 6 2 2 4 4 2 5" xfId="610"/>
    <cellStyle name="Обычный 6 2 2 4 4 2 5 2" xfId="611"/>
    <cellStyle name="Обычный 6 2 2 4 4 2 5 2 2" xfId="3475"/>
    <cellStyle name="Обычный 6 2 2 4 4 2 5 3" xfId="3474"/>
    <cellStyle name="Обычный 6 2 2 4 4 2 6" xfId="612"/>
    <cellStyle name="Обычный 6 2 2 4 4 2 6 2" xfId="613"/>
    <cellStyle name="Обычный 6 2 2 4 4 2 6 2 2" xfId="3477"/>
    <cellStyle name="Обычный 6 2 2 4 4 2 6 3" xfId="3476"/>
    <cellStyle name="Обычный 6 2 2 4 4 2 7" xfId="614"/>
    <cellStyle name="Обычный 6 2 2 4 4 2 7 2" xfId="615"/>
    <cellStyle name="Обычный 6 2 2 4 4 2 7 2 2" xfId="3479"/>
    <cellStyle name="Обычный 6 2 2 4 4 2 7 3" xfId="3478"/>
    <cellStyle name="Обычный 6 2 2 4 4 2 8" xfId="3480"/>
    <cellStyle name="Обычный 6 2 2 4 4 2 9" xfId="3467"/>
    <cellStyle name="Обычный 6 2 2 4 4 3" xfId="3481"/>
    <cellStyle name="Обычный 6 2 2 4 4 4" xfId="3466"/>
    <cellStyle name="Обычный 6 2 2 4 5" xfId="616"/>
    <cellStyle name="Обычный 6 2 2 4 5 2" xfId="617"/>
    <cellStyle name="Обычный 6 2 2 4 5 2 2" xfId="618"/>
    <cellStyle name="Обычный 6 2 2 4 5 2 2 2" xfId="3484"/>
    <cellStyle name="Обычный 6 2 2 4 5 2 3" xfId="3483"/>
    <cellStyle name="Обычный 6 2 2 4 5 3" xfId="619"/>
    <cellStyle name="Обычный 6 2 2 4 5 3 2" xfId="620"/>
    <cellStyle name="Обычный 6 2 2 4 5 3 2 2" xfId="3486"/>
    <cellStyle name="Обычный 6 2 2 4 5 3 3" xfId="3485"/>
    <cellStyle name="Обычный 6 2 2 4 5 4" xfId="621"/>
    <cellStyle name="Обычный 6 2 2 4 5 4 2" xfId="622"/>
    <cellStyle name="Обычный 6 2 2 4 5 4 2 2" xfId="3488"/>
    <cellStyle name="Обычный 6 2 2 4 5 4 3" xfId="3487"/>
    <cellStyle name="Обычный 6 2 2 4 5 5" xfId="623"/>
    <cellStyle name="Обычный 6 2 2 4 5 5 2" xfId="624"/>
    <cellStyle name="Обычный 6 2 2 4 5 5 2 2" xfId="3490"/>
    <cellStyle name="Обычный 6 2 2 4 5 5 3" xfId="3489"/>
    <cellStyle name="Обычный 6 2 2 4 5 6" xfId="625"/>
    <cellStyle name="Обычный 6 2 2 4 5 6 2" xfId="626"/>
    <cellStyle name="Обычный 6 2 2 4 5 6 2 2" xfId="3492"/>
    <cellStyle name="Обычный 6 2 2 4 5 6 3" xfId="3491"/>
    <cellStyle name="Обычный 6 2 2 4 5 7" xfId="627"/>
    <cellStyle name="Обычный 6 2 2 4 5 7 2" xfId="628"/>
    <cellStyle name="Обычный 6 2 2 4 5 7 2 2" xfId="3494"/>
    <cellStyle name="Обычный 6 2 2 4 5 7 3" xfId="3493"/>
    <cellStyle name="Обычный 6 2 2 4 5 8" xfId="3495"/>
    <cellStyle name="Обычный 6 2 2 4 5 9" xfId="3482"/>
    <cellStyle name="Обычный 6 2 2 4 6" xfId="3496"/>
    <cellStyle name="Обычный 6 2 2 4 7" xfId="3401"/>
    <cellStyle name="Обычный 6 2 2 5" xfId="629"/>
    <cellStyle name="Обычный 6 2 2 5 2" xfId="630"/>
    <cellStyle name="Обычный 6 2 2 5 2 2" xfId="631"/>
    <cellStyle name="Обычный 6 2 2 5 2 2 2" xfId="632"/>
    <cellStyle name="Обычный 6 2 2 5 2 2 2 2" xfId="633"/>
    <cellStyle name="Обычный 6 2 2 5 2 2 2 2 2" xfId="3501"/>
    <cellStyle name="Обычный 6 2 2 5 2 2 2 3" xfId="3500"/>
    <cellStyle name="Обычный 6 2 2 5 2 2 3" xfId="634"/>
    <cellStyle name="Обычный 6 2 2 5 2 2 3 2" xfId="635"/>
    <cellStyle name="Обычный 6 2 2 5 2 2 3 2 2" xfId="3503"/>
    <cellStyle name="Обычный 6 2 2 5 2 2 3 3" xfId="3502"/>
    <cellStyle name="Обычный 6 2 2 5 2 2 4" xfId="636"/>
    <cellStyle name="Обычный 6 2 2 5 2 2 4 2" xfId="637"/>
    <cellStyle name="Обычный 6 2 2 5 2 2 4 2 2" xfId="3505"/>
    <cellStyle name="Обычный 6 2 2 5 2 2 4 3" xfId="3504"/>
    <cellStyle name="Обычный 6 2 2 5 2 2 5" xfId="638"/>
    <cellStyle name="Обычный 6 2 2 5 2 2 5 2" xfId="639"/>
    <cellStyle name="Обычный 6 2 2 5 2 2 5 2 2" xfId="3507"/>
    <cellStyle name="Обычный 6 2 2 5 2 2 5 3" xfId="3506"/>
    <cellStyle name="Обычный 6 2 2 5 2 2 6" xfId="640"/>
    <cellStyle name="Обычный 6 2 2 5 2 2 6 2" xfId="641"/>
    <cellStyle name="Обычный 6 2 2 5 2 2 6 2 2" xfId="3509"/>
    <cellStyle name="Обычный 6 2 2 5 2 2 6 3" xfId="3508"/>
    <cellStyle name="Обычный 6 2 2 5 2 2 7" xfId="642"/>
    <cellStyle name="Обычный 6 2 2 5 2 2 7 2" xfId="643"/>
    <cellStyle name="Обычный 6 2 2 5 2 2 7 2 2" xfId="3511"/>
    <cellStyle name="Обычный 6 2 2 5 2 2 7 3" xfId="3510"/>
    <cellStyle name="Обычный 6 2 2 5 2 2 8" xfId="3512"/>
    <cellStyle name="Обычный 6 2 2 5 2 2 9" xfId="3499"/>
    <cellStyle name="Обычный 6 2 2 5 2 3" xfId="3513"/>
    <cellStyle name="Обычный 6 2 2 5 2 4" xfId="3498"/>
    <cellStyle name="Обычный 6 2 2 5 3" xfId="644"/>
    <cellStyle name="Обычный 6 2 2 5 3 2" xfId="645"/>
    <cellStyle name="Обычный 6 2 2 5 3 2 2" xfId="646"/>
    <cellStyle name="Обычный 6 2 2 5 3 2 2 2" xfId="647"/>
    <cellStyle name="Обычный 6 2 2 5 3 2 2 2 2" xfId="3517"/>
    <cellStyle name="Обычный 6 2 2 5 3 2 2 3" xfId="3516"/>
    <cellStyle name="Обычный 6 2 2 5 3 2 3" xfId="648"/>
    <cellStyle name="Обычный 6 2 2 5 3 2 3 2" xfId="649"/>
    <cellStyle name="Обычный 6 2 2 5 3 2 3 2 2" xfId="3519"/>
    <cellStyle name="Обычный 6 2 2 5 3 2 3 3" xfId="3518"/>
    <cellStyle name="Обычный 6 2 2 5 3 2 4" xfId="650"/>
    <cellStyle name="Обычный 6 2 2 5 3 2 4 2" xfId="651"/>
    <cellStyle name="Обычный 6 2 2 5 3 2 4 2 2" xfId="3521"/>
    <cellStyle name="Обычный 6 2 2 5 3 2 4 3" xfId="3520"/>
    <cellStyle name="Обычный 6 2 2 5 3 2 5" xfId="652"/>
    <cellStyle name="Обычный 6 2 2 5 3 2 5 2" xfId="653"/>
    <cellStyle name="Обычный 6 2 2 5 3 2 5 2 2" xfId="3523"/>
    <cellStyle name="Обычный 6 2 2 5 3 2 5 3" xfId="3522"/>
    <cellStyle name="Обычный 6 2 2 5 3 2 6" xfId="654"/>
    <cellStyle name="Обычный 6 2 2 5 3 2 6 2" xfId="655"/>
    <cellStyle name="Обычный 6 2 2 5 3 2 6 2 2" xfId="3525"/>
    <cellStyle name="Обычный 6 2 2 5 3 2 6 3" xfId="3524"/>
    <cellStyle name="Обычный 6 2 2 5 3 2 7" xfId="656"/>
    <cellStyle name="Обычный 6 2 2 5 3 2 7 2" xfId="657"/>
    <cellStyle name="Обычный 6 2 2 5 3 2 7 2 2" xfId="3527"/>
    <cellStyle name="Обычный 6 2 2 5 3 2 7 3" xfId="3526"/>
    <cellStyle name="Обычный 6 2 2 5 3 2 8" xfId="3528"/>
    <cellStyle name="Обычный 6 2 2 5 3 2 9" xfId="3515"/>
    <cellStyle name="Обычный 6 2 2 5 3 3" xfId="3529"/>
    <cellStyle name="Обычный 6 2 2 5 3 4" xfId="3514"/>
    <cellStyle name="Обычный 6 2 2 5 4" xfId="658"/>
    <cellStyle name="Обычный 6 2 2 5 4 2" xfId="659"/>
    <cellStyle name="Обычный 6 2 2 5 4 2 2" xfId="660"/>
    <cellStyle name="Обычный 6 2 2 5 4 2 2 2" xfId="3532"/>
    <cellStyle name="Обычный 6 2 2 5 4 2 3" xfId="3531"/>
    <cellStyle name="Обычный 6 2 2 5 4 3" xfId="661"/>
    <cellStyle name="Обычный 6 2 2 5 4 3 2" xfId="662"/>
    <cellStyle name="Обычный 6 2 2 5 4 3 2 2" xfId="3534"/>
    <cellStyle name="Обычный 6 2 2 5 4 3 3" xfId="3533"/>
    <cellStyle name="Обычный 6 2 2 5 4 4" xfId="663"/>
    <cellStyle name="Обычный 6 2 2 5 4 4 2" xfId="664"/>
    <cellStyle name="Обычный 6 2 2 5 4 4 2 2" xfId="3536"/>
    <cellStyle name="Обычный 6 2 2 5 4 4 3" xfId="3535"/>
    <cellStyle name="Обычный 6 2 2 5 4 5" xfId="665"/>
    <cellStyle name="Обычный 6 2 2 5 4 5 2" xfId="666"/>
    <cellStyle name="Обычный 6 2 2 5 4 5 2 2" xfId="3538"/>
    <cellStyle name="Обычный 6 2 2 5 4 5 3" xfId="3537"/>
    <cellStyle name="Обычный 6 2 2 5 4 6" xfId="667"/>
    <cellStyle name="Обычный 6 2 2 5 4 6 2" xfId="668"/>
    <cellStyle name="Обычный 6 2 2 5 4 6 2 2" xfId="3540"/>
    <cellStyle name="Обычный 6 2 2 5 4 6 3" xfId="3539"/>
    <cellStyle name="Обычный 6 2 2 5 4 7" xfId="669"/>
    <cellStyle name="Обычный 6 2 2 5 4 7 2" xfId="670"/>
    <cellStyle name="Обычный 6 2 2 5 4 7 2 2" xfId="3542"/>
    <cellStyle name="Обычный 6 2 2 5 4 7 3" xfId="3541"/>
    <cellStyle name="Обычный 6 2 2 5 4 8" xfId="3543"/>
    <cellStyle name="Обычный 6 2 2 5 4 9" xfId="3530"/>
    <cellStyle name="Обычный 6 2 2 5 5" xfId="3544"/>
    <cellStyle name="Обычный 6 2 2 5 6" xfId="3497"/>
    <cellStyle name="Обычный 6 2 2 6" xfId="671"/>
    <cellStyle name="Обычный 6 2 2 6 2" xfId="672"/>
    <cellStyle name="Обычный 6 2 2 6 2 2" xfId="673"/>
    <cellStyle name="Обычный 6 2 2 6 2 2 2" xfId="674"/>
    <cellStyle name="Обычный 6 2 2 6 2 2 2 2" xfId="3548"/>
    <cellStyle name="Обычный 6 2 2 6 2 2 3" xfId="3547"/>
    <cellStyle name="Обычный 6 2 2 6 2 3" xfId="675"/>
    <cellStyle name="Обычный 6 2 2 6 2 3 2" xfId="676"/>
    <cellStyle name="Обычный 6 2 2 6 2 3 2 2" xfId="3550"/>
    <cellStyle name="Обычный 6 2 2 6 2 3 3" xfId="3549"/>
    <cellStyle name="Обычный 6 2 2 6 2 4" xfId="677"/>
    <cellStyle name="Обычный 6 2 2 6 2 4 2" xfId="678"/>
    <cellStyle name="Обычный 6 2 2 6 2 4 2 2" xfId="3552"/>
    <cellStyle name="Обычный 6 2 2 6 2 4 3" xfId="3551"/>
    <cellStyle name="Обычный 6 2 2 6 2 5" xfId="679"/>
    <cellStyle name="Обычный 6 2 2 6 2 5 2" xfId="680"/>
    <cellStyle name="Обычный 6 2 2 6 2 5 2 2" xfId="3554"/>
    <cellStyle name="Обычный 6 2 2 6 2 5 3" xfId="3553"/>
    <cellStyle name="Обычный 6 2 2 6 2 6" xfId="681"/>
    <cellStyle name="Обычный 6 2 2 6 2 6 2" xfId="682"/>
    <cellStyle name="Обычный 6 2 2 6 2 6 2 2" xfId="3556"/>
    <cellStyle name="Обычный 6 2 2 6 2 6 3" xfId="3555"/>
    <cellStyle name="Обычный 6 2 2 6 2 7" xfId="683"/>
    <cellStyle name="Обычный 6 2 2 6 2 7 2" xfId="684"/>
    <cellStyle name="Обычный 6 2 2 6 2 7 2 2" xfId="3558"/>
    <cellStyle name="Обычный 6 2 2 6 2 7 3" xfId="3557"/>
    <cellStyle name="Обычный 6 2 2 6 2 8" xfId="3559"/>
    <cellStyle name="Обычный 6 2 2 6 2 9" xfId="3546"/>
    <cellStyle name="Обычный 6 2 2 6 3" xfId="3560"/>
    <cellStyle name="Обычный 6 2 2 6 4" xfId="3545"/>
    <cellStyle name="Обычный 6 2 2 7" xfId="685"/>
    <cellStyle name="Обычный 6 2 2 7 2" xfId="686"/>
    <cellStyle name="Обычный 6 2 2 7 2 2" xfId="687"/>
    <cellStyle name="Обычный 6 2 2 7 2 2 2" xfId="688"/>
    <cellStyle name="Обычный 6 2 2 7 2 2 2 2" xfId="3564"/>
    <cellStyle name="Обычный 6 2 2 7 2 2 3" xfId="3563"/>
    <cellStyle name="Обычный 6 2 2 7 2 3" xfId="689"/>
    <cellStyle name="Обычный 6 2 2 7 2 3 2" xfId="690"/>
    <cellStyle name="Обычный 6 2 2 7 2 3 2 2" xfId="3566"/>
    <cellStyle name="Обычный 6 2 2 7 2 3 3" xfId="3565"/>
    <cellStyle name="Обычный 6 2 2 7 2 4" xfId="691"/>
    <cellStyle name="Обычный 6 2 2 7 2 4 2" xfId="692"/>
    <cellStyle name="Обычный 6 2 2 7 2 4 2 2" xfId="3568"/>
    <cellStyle name="Обычный 6 2 2 7 2 4 3" xfId="3567"/>
    <cellStyle name="Обычный 6 2 2 7 2 5" xfId="693"/>
    <cellStyle name="Обычный 6 2 2 7 2 5 2" xfId="694"/>
    <cellStyle name="Обычный 6 2 2 7 2 5 2 2" xfId="3570"/>
    <cellStyle name="Обычный 6 2 2 7 2 5 3" xfId="3569"/>
    <cellStyle name="Обычный 6 2 2 7 2 6" xfId="695"/>
    <cellStyle name="Обычный 6 2 2 7 2 6 2" xfId="696"/>
    <cellStyle name="Обычный 6 2 2 7 2 6 2 2" xfId="3572"/>
    <cellStyle name="Обычный 6 2 2 7 2 6 3" xfId="3571"/>
    <cellStyle name="Обычный 6 2 2 7 2 7" xfId="697"/>
    <cellStyle name="Обычный 6 2 2 7 2 7 2" xfId="698"/>
    <cellStyle name="Обычный 6 2 2 7 2 7 2 2" xfId="3574"/>
    <cellStyle name="Обычный 6 2 2 7 2 7 3" xfId="3573"/>
    <cellStyle name="Обычный 6 2 2 7 2 8" xfId="3575"/>
    <cellStyle name="Обычный 6 2 2 7 2 9" xfId="3562"/>
    <cellStyle name="Обычный 6 2 2 7 3" xfId="3576"/>
    <cellStyle name="Обычный 6 2 2 7 4" xfId="3561"/>
    <cellStyle name="Обычный 6 2 2 8" xfId="699"/>
    <cellStyle name="Обычный 6 2 2 8 2" xfId="700"/>
    <cellStyle name="Обычный 6 2 2 8 2 2" xfId="701"/>
    <cellStyle name="Обычный 6 2 2 8 2 2 2" xfId="702"/>
    <cellStyle name="Обычный 6 2 2 8 2 2 2 2" xfId="3580"/>
    <cellStyle name="Обычный 6 2 2 8 2 2 3" xfId="3579"/>
    <cellStyle name="Обычный 6 2 2 8 2 3" xfId="703"/>
    <cellStyle name="Обычный 6 2 2 8 2 3 2" xfId="704"/>
    <cellStyle name="Обычный 6 2 2 8 2 3 2 2" xfId="3582"/>
    <cellStyle name="Обычный 6 2 2 8 2 3 3" xfId="3581"/>
    <cellStyle name="Обычный 6 2 2 8 2 4" xfId="705"/>
    <cellStyle name="Обычный 6 2 2 8 2 4 2" xfId="706"/>
    <cellStyle name="Обычный 6 2 2 8 2 4 2 2" xfId="3584"/>
    <cellStyle name="Обычный 6 2 2 8 2 4 3" xfId="3583"/>
    <cellStyle name="Обычный 6 2 2 8 2 5" xfId="707"/>
    <cellStyle name="Обычный 6 2 2 8 2 5 2" xfId="708"/>
    <cellStyle name="Обычный 6 2 2 8 2 5 2 2" xfId="3586"/>
    <cellStyle name="Обычный 6 2 2 8 2 5 3" xfId="3585"/>
    <cellStyle name="Обычный 6 2 2 8 2 6" xfId="709"/>
    <cellStyle name="Обычный 6 2 2 8 2 6 2" xfId="710"/>
    <cellStyle name="Обычный 6 2 2 8 2 6 2 2" xfId="3588"/>
    <cellStyle name="Обычный 6 2 2 8 2 6 3" xfId="3587"/>
    <cellStyle name="Обычный 6 2 2 8 2 7" xfId="711"/>
    <cellStyle name="Обычный 6 2 2 8 2 7 2" xfId="712"/>
    <cellStyle name="Обычный 6 2 2 8 2 7 2 2" xfId="3590"/>
    <cellStyle name="Обычный 6 2 2 8 2 7 3" xfId="3589"/>
    <cellStyle name="Обычный 6 2 2 8 2 8" xfId="3591"/>
    <cellStyle name="Обычный 6 2 2 8 2 9" xfId="3578"/>
    <cellStyle name="Обычный 6 2 2 8 3" xfId="3592"/>
    <cellStyle name="Обычный 6 2 2 8 4" xfId="3577"/>
    <cellStyle name="Обычный 6 2 2 9" xfId="713"/>
    <cellStyle name="Обычный 6 2 2 9 2" xfId="714"/>
    <cellStyle name="Обычный 6 2 2 9 2 2" xfId="715"/>
    <cellStyle name="Обычный 6 2 2 9 2 2 2" xfId="3595"/>
    <cellStyle name="Обычный 6 2 2 9 2 3" xfId="3594"/>
    <cellStyle name="Обычный 6 2 2 9 3" xfId="716"/>
    <cellStyle name="Обычный 6 2 2 9 3 2" xfId="717"/>
    <cellStyle name="Обычный 6 2 2 9 3 2 2" xfId="3597"/>
    <cellStyle name="Обычный 6 2 2 9 3 3" xfId="3596"/>
    <cellStyle name="Обычный 6 2 2 9 4" xfId="718"/>
    <cellStyle name="Обычный 6 2 2 9 4 2" xfId="719"/>
    <cellStyle name="Обычный 6 2 2 9 4 2 2" xfId="3599"/>
    <cellStyle name="Обычный 6 2 2 9 4 3" xfId="3598"/>
    <cellStyle name="Обычный 6 2 2 9 5" xfId="720"/>
    <cellStyle name="Обычный 6 2 2 9 5 2" xfId="721"/>
    <cellStyle name="Обычный 6 2 2 9 5 2 2" xfId="3601"/>
    <cellStyle name="Обычный 6 2 2 9 5 3" xfId="3600"/>
    <cellStyle name="Обычный 6 2 2 9 6" xfId="722"/>
    <cellStyle name="Обычный 6 2 2 9 6 2" xfId="723"/>
    <cellStyle name="Обычный 6 2 2 9 6 2 2" xfId="3603"/>
    <cellStyle name="Обычный 6 2 2 9 6 3" xfId="3602"/>
    <cellStyle name="Обычный 6 2 2 9 7" xfId="724"/>
    <cellStyle name="Обычный 6 2 2 9 7 2" xfId="725"/>
    <cellStyle name="Обычный 6 2 2 9 7 2 2" xfId="3605"/>
    <cellStyle name="Обычный 6 2 2 9 7 3" xfId="3604"/>
    <cellStyle name="Обычный 6 2 2 9 8" xfId="3606"/>
    <cellStyle name="Обычный 6 2 2 9 9" xfId="3593"/>
    <cellStyle name="Обычный 6 2 3" xfId="726"/>
    <cellStyle name="Обычный 6 2 3 10" xfId="3608"/>
    <cellStyle name="Обычный 6 2 3 11" xfId="3607"/>
    <cellStyle name="Обычный 6 2 3 2" xfId="727"/>
    <cellStyle name="Обычный 6 2 3 2 2" xfId="728"/>
    <cellStyle name="Обычный 6 2 3 2 2 2" xfId="729"/>
    <cellStyle name="Обычный 6 2 3 2 2 2 2" xfId="730"/>
    <cellStyle name="Обычный 6 2 3 2 2 2 2 2" xfId="731"/>
    <cellStyle name="Обычный 6 2 3 2 2 2 2 2 2" xfId="732"/>
    <cellStyle name="Обычный 6 2 3 2 2 2 2 2 2 2" xfId="733"/>
    <cellStyle name="Обычный 6 2 3 2 2 2 2 2 2 2 2" xfId="3615"/>
    <cellStyle name="Обычный 6 2 3 2 2 2 2 2 2 3" xfId="3614"/>
    <cellStyle name="Обычный 6 2 3 2 2 2 2 2 3" xfId="734"/>
    <cellStyle name="Обычный 6 2 3 2 2 2 2 2 3 2" xfId="735"/>
    <cellStyle name="Обычный 6 2 3 2 2 2 2 2 3 2 2" xfId="3617"/>
    <cellStyle name="Обычный 6 2 3 2 2 2 2 2 3 3" xfId="3616"/>
    <cellStyle name="Обычный 6 2 3 2 2 2 2 2 4" xfId="736"/>
    <cellStyle name="Обычный 6 2 3 2 2 2 2 2 4 2" xfId="737"/>
    <cellStyle name="Обычный 6 2 3 2 2 2 2 2 4 2 2" xfId="3619"/>
    <cellStyle name="Обычный 6 2 3 2 2 2 2 2 4 3" xfId="3618"/>
    <cellStyle name="Обычный 6 2 3 2 2 2 2 2 5" xfId="738"/>
    <cellStyle name="Обычный 6 2 3 2 2 2 2 2 5 2" xfId="739"/>
    <cellStyle name="Обычный 6 2 3 2 2 2 2 2 5 2 2" xfId="3621"/>
    <cellStyle name="Обычный 6 2 3 2 2 2 2 2 5 3" xfId="3620"/>
    <cellStyle name="Обычный 6 2 3 2 2 2 2 2 6" xfId="740"/>
    <cellStyle name="Обычный 6 2 3 2 2 2 2 2 6 2" xfId="741"/>
    <cellStyle name="Обычный 6 2 3 2 2 2 2 2 6 2 2" xfId="3623"/>
    <cellStyle name="Обычный 6 2 3 2 2 2 2 2 6 3" xfId="3622"/>
    <cellStyle name="Обычный 6 2 3 2 2 2 2 2 7" xfId="742"/>
    <cellStyle name="Обычный 6 2 3 2 2 2 2 2 7 2" xfId="743"/>
    <cellStyle name="Обычный 6 2 3 2 2 2 2 2 7 2 2" xfId="3625"/>
    <cellStyle name="Обычный 6 2 3 2 2 2 2 2 7 3" xfId="3624"/>
    <cellStyle name="Обычный 6 2 3 2 2 2 2 2 8" xfId="3626"/>
    <cellStyle name="Обычный 6 2 3 2 2 2 2 2 9" xfId="3613"/>
    <cellStyle name="Обычный 6 2 3 2 2 2 2 3" xfId="3627"/>
    <cellStyle name="Обычный 6 2 3 2 2 2 2 4" xfId="3612"/>
    <cellStyle name="Обычный 6 2 3 2 2 2 3" xfId="744"/>
    <cellStyle name="Обычный 6 2 3 2 2 2 3 2" xfId="745"/>
    <cellStyle name="Обычный 6 2 3 2 2 2 3 2 2" xfId="746"/>
    <cellStyle name="Обычный 6 2 3 2 2 2 3 2 2 2" xfId="747"/>
    <cellStyle name="Обычный 6 2 3 2 2 2 3 2 2 2 2" xfId="3631"/>
    <cellStyle name="Обычный 6 2 3 2 2 2 3 2 2 3" xfId="3630"/>
    <cellStyle name="Обычный 6 2 3 2 2 2 3 2 3" xfId="748"/>
    <cellStyle name="Обычный 6 2 3 2 2 2 3 2 3 2" xfId="749"/>
    <cellStyle name="Обычный 6 2 3 2 2 2 3 2 3 2 2" xfId="3633"/>
    <cellStyle name="Обычный 6 2 3 2 2 2 3 2 3 3" xfId="3632"/>
    <cellStyle name="Обычный 6 2 3 2 2 2 3 2 4" xfId="750"/>
    <cellStyle name="Обычный 6 2 3 2 2 2 3 2 4 2" xfId="751"/>
    <cellStyle name="Обычный 6 2 3 2 2 2 3 2 4 2 2" xfId="3635"/>
    <cellStyle name="Обычный 6 2 3 2 2 2 3 2 4 3" xfId="3634"/>
    <cellStyle name="Обычный 6 2 3 2 2 2 3 2 5" xfId="752"/>
    <cellStyle name="Обычный 6 2 3 2 2 2 3 2 5 2" xfId="753"/>
    <cellStyle name="Обычный 6 2 3 2 2 2 3 2 5 2 2" xfId="3637"/>
    <cellStyle name="Обычный 6 2 3 2 2 2 3 2 5 3" xfId="3636"/>
    <cellStyle name="Обычный 6 2 3 2 2 2 3 2 6" xfId="754"/>
    <cellStyle name="Обычный 6 2 3 2 2 2 3 2 6 2" xfId="755"/>
    <cellStyle name="Обычный 6 2 3 2 2 2 3 2 6 2 2" xfId="3639"/>
    <cellStyle name="Обычный 6 2 3 2 2 2 3 2 6 3" xfId="3638"/>
    <cellStyle name="Обычный 6 2 3 2 2 2 3 2 7" xfId="756"/>
    <cellStyle name="Обычный 6 2 3 2 2 2 3 2 7 2" xfId="757"/>
    <cellStyle name="Обычный 6 2 3 2 2 2 3 2 7 2 2" xfId="3641"/>
    <cellStyle name="Обычный 6 2 3 2 2 2 3 2 7 3" xfId="3640"/>
    <cellStyle name="Обычный 6 2 3 2 2 2 3 2 8" xfId="3642"/>
    <cellStyle name="Обычный 6 2 3 2 2 2 3 2 9" xfId="3629"/>
    <cellStyle name="Обычный 6 2 3 2 2 2 3 3" xfId="3643"/>
    <cellStyle name="Обычный 6 2 3 2 2 2 3 4" xfId="3628"/>
    <cellStyle name="Обычный 6 2 3 2 2 2 4" xfId="758"/>
    <cellStyle name="Обычный 6 2 3 2 2 2 4 2" xfId="759"/>
    <cellStyle name="Обычный 6 2 3 2 2 2 4 2 2" xfId="760"/>
    <cellStyle name="Обычный 6 2 3 2 2 2 4 2 2 2" xfId="3646"/>
    <cellStyle name="Обычный 6 2 3 2 2 2 4 2 3" xfId="3645"/>
    <cellStyle name="Обычный 6 2 3 2 2 2 4 3" xfId="761"/>
    <cellStyle name="Обычный 6 2 3 2 2 2 4 3 2" xfId="762"/>
    <cellStyle name="Обычный 6 2 3 2 2 2 4 3 2 2" xfId="3648"/>
    <cellStyle name="Обычный 6 2 3 2 2 2 4 3 3" xfId="3647"/>
    <cellStyle name="Обычный 6 2 3 2 2 2 4 4" xfId="763"/>
    <cellStyle name="Обычный 6 2 3 2 2 2 4 4 2" xfId="764"/>
    <cellStyle name="Обычный 6 2 3 2 2 2 4 4 2 2" xfId="3650"/>
    <cellStyle name="Обычный 6 2 3 2 2 2 4 4 3" xfId="3649"/>
    <cellStyle name="Обычный 6 2 3 2 2 2 4 5" xfId="765"/>
    <cellStyle name="Обычный 6 2 3 2 2 2 4 5 2" xfId="766"/>
    <cellStyle name="Обычный 6 2 3 2 2 2 4 5 2 2" xfId="3652"/>
    <cellStyle name="Обычный 6 2 3 2 2 2 4 5 3" xfId="3651"/>
    <cellStyle name="Обычный 6 2 3 2 2 2 4 6" xfId="767"/>
    <cellStyle name="Обычный 6 2 3 2 2 2 4 6 2" xfId="768"/>
    <cellStyle name="Обычный 6 2 3 2 2 2 4 6 2 2" xfId="3654"/>
    <cellStyle name="Обычный 6 2 3 2 2 2 4 6 3" xfId="3653"/>
    <cellStyle name="Обычный 6 2 3 2 2 2 4 7" xfId="769"/>
    <cellStyle name="Обычный 6 2 3 2 2 2 4 7 2" xfId="770"/>
    <cellStyle name="Обычный 6 2 3 2 2 2 4 7 2 2" xfId="3656"/>
    <cellStyle name="Обычный 6 2 3 2 2 2 4 7 3" xfId="3655"/>
    <cellStyle name="Обычный 6 2 3 2 2 2 4 8" xfId="3657"/>
    <cellStyle name="Обычный 6 2 3 2 2 2 4 9" xfId="3644"/>
    <cellStyle name="Обычный 6 2 3 2 2 2 5" xfId="3658"/>
    <cellStyle name="Обычный 6 2 3 2 2 2 6" xfId="3611"/>
    <cellStyle name="Обычный 6 2 3 2 2 3" xfId="771"/>
    <cellStyle name="Обычный 6 2 3 2 2 3 2" xfId="772"/>
    <cellStyle name="Обычный 6 2 3 2 2 3 2 2" xfId="773"/>
    <cellStyle name="Обычный 6 2 3 2 2 3 2 2 2" xfId="774"/>
    <cellStyle name="Обычный 6 2 3 2 2 3 2 2 2 2" xfId="3662"/>
    <cellStyle name="Обычный 6 2 3 2 2 3 2 2 3" xfId="3661"/>
    <cellStyle name="Обычный 6 2 3 2 2 3 2 3" xfId="775"/>
    <cellStyle name="Обычный 6 2 3 2 2 3 2 3 2" xfId="776"/>
    <cellStyle name="Обычный 6 2 3 2 2 3 2 3 2 2" xfId="3664"/>
    <cellStyle name="Обычный 6 2 3 2 2 3 2 3 3" xfId="3663"/>
    <cellStyle name="Обычный 6 2 3 2 2 3 2 4" xfId="777"/>
    <cellStyle name="Обычный 6 2 3 2 2 3 2 4 2" xfId="778"/>
    <cellStyle name="Обычный 6 2 3 2 2 3 2 4 2 2" xfId="3666"/>
    <cellStyle name="Обычный 6 2 3 2 2 3 2 4 3" xfId="3665"/>
    <cellStyle name="Обычный 6 2 3 2 2 3 2 5" xfId="779"/>
    <cellStyle name="Обычный 6 2 3 2 2 3 2 5 2" xfId="780"/>
    <cellStyle name="Обычный 6 2 3 2 2 3 2 5 2 2" xfId="3668"/>
    <cellStyle name="Обычный 6 2 3 2 2 3 2 5 3" xfId="3667"/>
    <cellStyle name="Обычный 6 2 3 2 2 3 2 6" xfId="781"/>
    <cellStyle name="Обычный 6 2 3 2 2 3 2 6 2" xfId="782"/>
    <cellStyle name="Обычный 6 2 3 2 2 3 2 6 2 2" xfId="3670"/>
    <cellStyle name="Обычный 6 2 3 2 2 3 2 6 3" xfId="3669"/>
    <cellStyle name="Обычный 6 2 3 2 2 3 2 7" xfId="783"/>
    <cellStyle name="Обычный 6 2 3 2 2 3 2 7 2" xfId="784"/>
    <cellStyle name="Обычный 6 2 3 2 2 3 2 7 2 2" xfId="3672"/>
    <cellStyle name="Обычный 6 2 3 2 2 3 2 7 3" xfId="3671"/>
    <cellStyle name="Обычный 6 2 3 2 2 3 2 8" xfId="3673"/>
    <cellStyle name="Обычный 6 2 3 2 2 3 2 9" xfId="3660"/>
    <cellStyle name="Обычный 6 2 3 2 2 3 3" xfId="3674"/>
    <cellStyle name="Обычный 6 2 3 2 2 3 4" xfId="3659"/>
    <cellStyle name="Обычный 6 2 3 2 2 4" xfId="785"/>
    <cellStyle name="Обычный 6 2 3 2 2 4 2" xfId="786"/>
    <cellStyle name="Обычный 6 2 3 2 2 4 2 2" xfId="787"/>
    <cellStyle name="Обычный 6 2 3 2 2 4 2 2 2" xfId="788"/>
    <cellStyle name="Обычный 6 2 3 2 2 4 2 2 2 2" xfId="3678"/>
    <cellStyle name="Обычный 6 2 3 2 2 4 2 2 3" xfId="3677"/>
    <cellStyle name="Обычный 6 2 3 2 2 4 2 3" xfId="789"/>
    <cellStyle name="Обычный 6 2 3 2 2 4 2 3 2" xfId="790"/>
    <cellStyle name="Обычный 6 2 3 2 2 4 2 3 2 2" xfId="3680"/>
    <cellStyle name="Обычный 6 2 3 2 2 4 2 3 3" xfId="3679"/>
    <cellStyle name="Обычный 6 2 3 2 2 4 2 4" xfId="791"/>
    <cellStyle name="Обычный 6 2 3 2 2 4 2 4 2" xfId="792"/>
    <cellStyle name="Обычный 6 2 3 2 2 4 2 4 2 2" xfId="3682"/>
    <cellStyle name="Обычный 6 2 3 2 2 4 2 4 3" xfId="3681"/>
    <cellStyle name="Обычный 6 2 3 2 2 4 2 5" xfId="793"/>
    <cellStyle name="Обычный 6 2 3 2 2 4 2 5 2" xfId="794"/>
    <cellStyle name="Обычный 6 2 3 2 2 4 2 5 2 2" xfId="3684"/>
    <cellStyle name="Обычный 6 2 3 2 2 4 2 5 3" xfId="3683"/>
    <cellStyle name="Обычный 6 2 3 2 2 4 2 6" xfId="795"/>
    <cellStyle name="Обычный 6 2 3 2 2 4 2 6 2" xfId="796"/>
    <cellStyle name="Обычный 6 2 3 2 2 4 2 6 2 2" xfId="3686"/>
    <cellStyle name="Обычный 6 2 3 2 2 4 2 6 3" xfId="3685"/>
    <cellStyle name="Обычный 6 2 3 2 2 4 2 7" xfId="797"/>
    <cellStyle name="Обычный 6 2 3 2 2 4 2 7 2" xfId="798"/>
    <cellStyle name="Обычный 6 2 3 2 2 4 2 7 2 2" xfId="3688"/>
    <cellStyle name="Обычный 6 2 3 2 2 4 2 7 3" xfId="3687"/>
    <cellStyle name="Обычный 6 2 3 2 2 4 2 8" xfId="3689"/>
    <cellStyle name="Обычный 6 2 3 2 2 4 2 9" xfId="3676"/>
    <cellStyle name="Обычный 6 2 3 2 2 4 3" xfId="3690"/>
    <cellStyle name="Обычный 6 2 3 2 2 4 4" xfId="3675"/>
    <cellStyle name="Обычный 6 2 3 2 2 5" xfId="799"/>
    <cellStyle name="Обычный 6 2 3 2 2 5 2" xfId="800"/>
    <cellStyle name="Обычный 6 2 3 2 2 5 2 2" xfId="801"/>
    <cellStyle name="Обычный 6 2 3 2 2 5 2 2 2" xfId="3693"/>
    <cellStyle name="Обычный 6 2 3 2 2 5 2 3" xfId="3692"/>
    <cellStyle name="Обычный 6 2 3 2 2 5 3" xfId="802"/>
    <cellStyle name="Обычный 6 2 3 2 2 5 3 2" xfId="803"/>
    <cellStyle name="Обычный 6 2 3 2 2 5 3 2 2" xfId="3695"/>
    <cellStyle name="Обычный 6 2 3 2 2 5 3 3" xfId="3694"/>
    <cellStyle name="Обычный 6 2 3 2 2 5 4" xfId="804"/>
    <cellStyle name="Обычный 6 2 3 2 2 5 4 2" xfId="805"/>
    <cellStyle name="Обычный 6 2 3 2 2 5 4 2 2" xfId="3697"/>
    <cellStyle name="Обычный 6 2 3 2 2 5 4 3" xfId="3696"/>
    <cellStyle name="Обычный 6 2 3 2 2 5 5" xfId="806"/>
    <cellStyle name="Обычный 6 2 3 2 2 5 5 2" xfId="807"/>
    <cellStyle name="Обычный 6 2 3 2 2 5 5 2 2" xfId="3699"/>
    <cellStyle name="Обычный 6 2 3 2 2 5 5 3" xfId="3698"/>
    <cellStyle name="Обычный 6 2 3 2 2 5 6" xfId="808"/>
    <cellStyle name="Обычный 6 2 3 2 2 5 6 2" xfId="809"/>
    <cellStyle name="Обычный 6 2 3 2 2 5 6 2 2" xfId="3701"/>
    <cellStyle name="Обычный 6 2 3 2 2 5 6 3" xfId="3700"/>
    <cellStyle name="Обычный 6 2 3 2 2 5 7" xfId="810"/>
    <cellStyle name="Обычный 6 2 3 2 2 5 7 2" xfId="811"/>
    <cellStyle name="Обычный 6 2 3 2 2 5 7 2 2" xfId="3703"/>
    <cellStyle name="Обычный 6 2 3 2 2 5 7 3" xfId="3702"/>
    <cellStyle name="Обычный 6 2 3 2 2 5 8" xfId="3704"/>
    <cellStyle name="Обычный 6 2 3 2 2 5 9" xfId="3691"/>
    <cellStyle name="Обычный 6 2 3 2 2 6" xfId="3705"/>
    <cellStyle name="Обычный 6 2 3 2 2 7" xfId="3610"/>
    <cellStyle name="Обычный 6 2 3 2 3" xfId="812"/>
    <cellStyle name="Обычный 6 2 3 2 3 2" xfId="813"/>
    <cellStyle name="Обычный 6 2 3 2 3 2 2" xfId="814"/>
    <cellStyle name="Обычный 6 2 3 2 3 2 2 2" xfId="815"/>
    <cellStyle name="Обычный 6 2 3 2 3 2 2 2 2" xfId="816"/>
    <cellStyle name="Обычный 6 2 3 2 3 2 2 2 2 2" xfId="3710"/>
    <cellStyle name="Обычный 6 2 3 2 3 2 2 2 3" xfId="3709"/>
    <cellStyle name="Обычный 6 2 3 2 3 2 2 3" xfId="817"/>
    <cellStyle name="Обычный 6 2 3 2 3 2 2 3 2" xfId="818"/>
    <cellStyle name="Обычный 6 2 3 2 3 2 2 3 2 2" xfId="3712"/>
    <cellStyle name="Обычный 6 2 3 2 3 2 2 3 3" xfId="3711"/>
    <cellStyle name="Обычный 6 2 3 2 3 2 2 4" xfId="819"/>
    <cellStyle name="Обычный 6 2 3 2 3 2 2 4 2" xfId="820"/>
    <cellStyle name="Обычный 6 2 3 2 3 2 2 4 2 2" xfId="3714"/>
    <cellStyle name="Обычный 6 2 3 2 3 2 2 4 3" xfId="3713"/>
    <cellStyle name="Обычный 6 2 3 2 3 2 2 5" xfId="821"/>
    <cellStyle name="Обычный 6 2 3 2 3 2 2 5 2" xfId="822"/>
    <cellStyle name="Обычный 6 2 3 2 3 2 2 5 2 2" xfId="3716"/>
    <cellStyle name="Обычный 6 2 3 2 3 2 2 5 3" xfId="3715"/>
    <cellStyle name="Обычный 6 2 3 2 3 2 2 6" xfId="823"/>
    <cellStyle name="Обычный 6 2 3 2 3 2 2 6 2" xfId="824"/>
    <cellStyle name="Обычный 6 2 3 2 3 2 2 6 2 2" xfId="3718"/>
    <cellStyle name="Обычный 6 2 3 2 3 2 2 6 3" xfId="3717"/>
    <cellStyle name="Обычный 6 2 3 2 3 2 2 7" xfId="825"/>
    <cellStyle name="Обычный 6 2 3 2 3 2 2 7 2" xfId="826"/>
    <cellStyle name="Обычный 6 2 3 2 3 2 2 7 2 2" xfId="3720"/>
    <cellStyle name="Обычный 6 2 3 2 3 2 2 7 3" xfId="3719"/>
    <cellStyle name="Обычный 6 2 3 2 3 2 2 8" xfId="3721"/>
    <cellStyle name="Обычный 6 2 3 2 3 2 2 9" xfId="3708"/>
    <cellStyle name="Обычный 6 2 3 2 3 2 3" xfId="3722"/>
    <cellStyle name="Обычный 6 2 3 2 3 2 4" xfId="3707"/>
    <cellStyle name="Обычный 6 2 3 2 3 3" xfId="827"/>
    <cellStyle name="Обычный 6 2 3 2 3 3 2" xfId="828"/>
    <cellStyle name="Обычный 6 2 3 2 3 3 2 2" xfId="829"/>
    <cellStyle name="Обычный 6 2 3 2 3 3 2 2 2" xfId="830"/>
    <cellStyle name="Обычный 6 2 3 2 3 3 2 2 2 2" xfId="3726"/>
    <cellStyle name="Обычный 6 2 3 2 3 3 2 2 3" xfId="3725"/>
    <cellStyle name="Обычный 6 2 3 2 3 3 2 3" xfId="831"/>
    <cellStyle name="Обычный 6 2 3 2 3 3 2 3 2" xfId="832"/>
    <cellStyle name="Обычный 6 2 3 2 3 3 2 3 2 2" xfId="3728"/>
    <cellStyle name="Обычный 6 2 3 2 3 3 2 3 3" xfId="3727"/>
    <cellStyle name="Обычный 6 2 3 2 3 3 2 4" xfId="833"/>
    <cellStyle name="Обычный 6 2 3 2 3 3 2 4 2" xfId="834"/>
    <cellStyle name="Обычный 6 2 3 2 3 3 2 4 2 2" xfId="3730"/>
    <cellStyle name="Обычный 6 2 3 2 3 3 2 4 3" xfId="3729"/>
    <cellStyle name="Обычный 6 2 3 2 3 3 2 5" xfId="835"/>
    <cellStyle name="Обычный 6 2 3 2 3 3 2 5 2" xfId="836"/>
    <cellStyle name="Обычный 6 2 3 2 3 3 2 5 2 2" xfId="3732"/>
    <cellStyle name="Обычный 6 2 3 2 3 3 2 5 3" xfId="3731"/>
    <cellStyle name="Обычный 6 2 3 2 3 3 2 6" xfId="837"/>
    <cellStyle name="Обычный 6 2 3 2 3 3 2 6 2" xfId="838"/>
    <cellStyle name="Обычный 6 2 3 2 3 3 2 6 2 2" xfId="3734"/>
    <cellStyle name="Обычный 6 2 3 2 3 3 2 6 3" xfId="3733"/>
    <cellStyle name="Обычный 6 2 3 2 3 3 2 7" xfId="839"/>
    <cellStyle name="Обычный 6 2 3 2 3 3 2 7 2" xfId="840"/>
    <cellStyle name="Обычный 6 2 3 2 3 3 2 7 2 2" xfId="3736"/>
    <cellStyle name="Обычный 6 2 3 2 3 3 2 7 3" xfId="3735"/>
    <cellStyle name="Обычный 6 2 3 2 3 3 2 8" xfId="3737"/>
    <cellStyle name="Обычный 6 2 3 2 3 3 2 9" xfId="3724"/>
    <cellStyle name="Обычный 6 2 3 2 3 3 3" xfId="3738"/>
    <cellStyle name="Обычный 6 2 3 2 3 3 4" xfId="3723"/>
    <cellStyle name="Обычный 6 2 3 2 3 4" xfId="841"/>
    <cellStyle name="Обычный 6 2 3 2 3 4 2" xfId="842"/>
    <cellStyle name="Обычный 6 2 3 2 3 4 2 2" xfId="843"/>
    <cellStyle name="Обычный 6 2 3 2 3 4 2 2 2" xfId="3741"/>
    <cellStyle name="Обычный 6 2 3 2 3 4 2 3" xfId="3740"/>
    <cellStyle name="Обычный 6 2 3 2 3 4 3" xfId="844"/>
    <cellStyle name="Обычный 6 2 3 2 3 4 3 2" xfId="845"/>
    <cellStyle name="Обычный 6 2 3 2 3 4 3 2 2" xfId="3743"/>
    <cellStyle name="Обычный 6 2 3 2 3 4 3 3" xfId="3742"/>
    <cellStyle name="Обычный 6 2 3 2 3 4 4" xfId="846"/>
    <cellStyle name="Обычный 6 2 3 2 3 4 4 2" xfId="847"/>
    <cellStyle name="Обычный 6 2 3 2 3 4 4 2 2" xfId="3745"/>
    <cellStyle name="Обычный 6 2 3 2 3 4 4 3" xfId="3744"/>
    <cellStyle name="Обычный 6 2 3 2 3 4 5" xfId="848"/>
    <cellStyle name="Обычный 6 2 3 2 3 4 5 2" xfId="849"/>
    <cellStyle name="Обычный 6 2 3 2 3 4 5 2 2" xfId="3747"/>
    <cellStyle name="Обычный 6 2 3 2 3 4 5 3" xfId="3746"/>
    <cellStyle name="Обычный 6 2 3 2 3 4 6" xfId="850"/>
    <cellStyle name="Обычный 6 2 3 2 3 4 6 2" xfId="851"/>
    <cellStyle name="Обычный 6 2 3 2 3 4 6 2 2" xfId="3749"/>
    <cellStyle name="Обычный 6 2 3 2 3 4 6 3" xfId="3748"/>
    <cellStyle name="Обычный 6 2 3 2 3 4 7" xfId="852"/>
    <cellStyle name="Обычный 6 2 3 2 3 4 7 2" xfId="853"/>
    <cellStyle name="Обычный 6 2 3 2 3 4 7 2 2" xfId="3751"/>
    <cellStyle name="Обычный 6 2 3 2 3 4 7 3" xfId="3750"/>
    <cellStyle name="Обычный 6 2 3 2 3 4 8" xfId="3752"/>
    <cellStyle name="Обычный 6 2 3 2 3 4 9" xfId="3739"/>
    <cellStyle name="Обычный 6 2 3 2 3 5" xfId="3753"/>
    <cellStyle name="Обычный 6 2 3 2 3 6" xfId="3706"/>
    <cellStyle name="Обычный 6 2 3 2 4" xfId="854"/>
    <cellStyle name="Обычный 6 2 3 2 4 2" xfId="855"/>
    <cellStyle name="Обычный 6 2 3 2 4 2 2" xfId="856"/>
    <cellStyle name="Обычный 6 2 3 2 4 2 2 2" xfId="857"/>
    <cellStyle name="Обычный 6 2 3 2 4 2 2 2 2" xfId="3757"/>
    <cellStyle name="Обычный 6 2 3 2 4 2 2 3" xfId="3756"/>
    <cellStyle name="Обычный 6 2 3 2 4 2 3" xfId="858"/>
    <cellStyle name="Обычный 6 2 3 2 4 2 3 2" xfId="859"/>
    <cellStyle name="Обычный 6 2 3 2 4 2 3 2 2" xfId="3759"/>
    <cellStyle name="Обычный 6 2 3 2 4 2 3 3" xfId="3758"/>
    <cellStyle name="Обычный 6 2 3 2 4 2 4" xfId="860"/>
    <cellStyle name="Обычный 6 2 3 2 4 2 4 2" xfId="861"/>
    <cellStyle name="Обычный 6 2 3 2 4 2 4 2 2" xfId="3761"/>
    <cellStyle name="Обычный 6 2 3 2 4 2 4 3" xfId="3760"/>
    <cellStyle name="Обычный 6 2 3 2 4 2 5" xfId="862"/>
    <cellStyle name="Обычный 6 2 3 2 4 2 5 2" xfId="863"/>
    <cellStyle name="Обычный 6 2 3 2 4 2 5 2 2" xfId="3763"/>
    <cellStyle name="Обычный 6 2 3 2 4 2 5 3" xfId="3762"/>
    <cellStyle name="Обычный 6 2 3 2 4 2 6" xfId="864"/>
    <cellStyle name="Обычный 6 2 3 2 4 2 6 2" xfId="865"/>
    <cellStyle name="Обычный 6 2 3 2 4 2 6 2 2" xfId="3765"/>
    <cellStyle name="Обычный 6 2 3 2 4 2 6 3" xfId="3764"/>
    <cellStyle name="Обычный 6 2 3 2 4 2 7" xfId="866"/>
    <cellStyle name="Обычный 6 2 3 2 4 2 7 2" xfId="867"/>
    <cellStyle name="Обычный 6 2 3 2 4 2 7 2 2" xfId="3767"/>
    <cellStyle name="Обычный 6 2 3 2 4 2 7 3" xfId="3766"/>
    <cellStyle name="Обычный 6 2 3 2 4 2 8" xfId="3768"/>
    <cellStyle name="Обычный 6 2 3 2 4 2 9" xfId="3755"/>
    <cellStyle name="Обычный 6 2 3 2 4 3" xfId="3769"/>
    <cellStyle name="Обычный 6 2 3 2 4 4" xfId="3754"/>
    <cellStyle name="Обычный 6 2 3 2 5" xfId="868"/>
    <cellStyle name="Обычный 6 2 3 2 5 2" xfId="869"/>
    <cellStyle name="Обычный 6 2 3 2 5 2 2" xfId="870"/>
    <cellStyle name="Обычный 6 2 3 2 5 2 2 2" xfId="871"/>
    <cellStyle name="Обычный 6 2 3 2 5 2 2 2 2" xfId="3773"/>
    <cellStyle name="Обычный 6 2 3 2 5 2 2 3" xfId="3772"/>
    <cellStyle name="Обычный 6 2 3 2 5 2 3" xfId="872"/>
    <cellStyle name="Обычный 6 2 3 2 5 2 3 2" xfId="873"/>
    <cellStyle name="Обычный 6 2 3 2 5 2 3 2 2" xfId="3775"/>
    <cellStyle name="Обычный 6 2 3 2 5 2 3 3" xfId="3774"/>
    <cellStyle name="Обычный 6 2 3 2 5 2 4" xfId="874"/>
    <cellStyle name="Обычный 6 2 3 2 5 2 4 2" xfId="875"/>
    <cellStyle name="Обычный 6 2 3 2 5 2 4 2 2" xfId="3777"/>
    <cellStyle name="Обычный 6 2 3 2 5 2 4 3" xfId="3776"/>
    <cellStyle name="Обычный 6 2 3 2 5 2 5" xfId="876"/>
    <cellStyle name="Обычный 6 2 3 2 5 2 5 2" xfId="877"/>
    <cellStyle name="Обычный 6 2 3 2 5 2 5 2 2" xfId="3779"/>
    <cellStyle name="Обычный 6 2 3 2 5 2 5 3" xfId="3778"/>
    <cellStyle name="Обычный 6 2 3 2 5 2 6" xfId="878"/>
    <cellStyle name="Обычный 6 2 3 2 5 2 6 2" xfId="879"/>
    <cellStyle name="Обычный 6 2 3 2 5 2 6 2 2" xfId="3781"/>
    <cellStyle name="Обычный 6 2 3 2 5 2 6 3" xfId="3780"/>
    <cellStyle name="Обычный 6 2 3 2 5 2 7" xfId="880"/>
    <cellStyle name="Обычный 6 2 3 2 5 2 7 2" xfId="881"/>
    <cellStyle name="Обычный 6 2 3 2 5 2 7 2 2" xfId="3783"/>
    <cellStyle name="Обычный 6 2 3 2 5 2 7 3" xfId="3782"/>
    <cellStyle name="Обычный 6 2 3 2 5 2 8" xfId="3784"/>
    <cellStyle name="Обычный 6 2 3 2 5 2 9" xfId="3771"/>
    <cellStyle name="Обычный 6 2 3 2 5 3" xfId="3785"/>
    <cellStyle name="Обычный 6 2 3 2 5 4" xfId="3770"/>
    <cellStyle name="Обычный 6 2 3 2 6" xfId="882"/>
    <cellStyle name="Обычный 6 2 3 2 6 2" xfId="883"/>
    <cellStyle name="Обычный 6 2 3 2 6 2 2" xfId="884"/>
    <cellStyle name="Обычный 6 2 3 2 6 2 2 2" xfId="3788"/>
    <cellStyle name="Обычный 6 2 3 2 6 2 3" xfId="3787"/>
    <cellStyle name="Обычный 6 2 3 2 6 3" xfId="885"/>
    <cellStyle name="Обычный 6 2 3 2 6 3 2" xfId="886"/>
    <cellStyle name="Обычный 6 2 3 2 6 3 2 2" xfId="3790"/>
    <cellStyle name="Обычный 6 2 3 2 6 3 3" xfId="3789"/>
    <cellStyle name="Обычный 6 2 3 2 6 4" xfId="887"/>
    <cellStyle name="Обычный 6 2 3 2 6 4 2" xfId="888"/>
    <cellStyle name="Обычный 6 2 3 2 6 4 2 2" xfId="3792"/>
    <cellStyle name="Обычный 6 2 3 2 6 4 3" xfId="3791"/>
    <cellStyle name="Обычный 6 2 3 2 6 5" xfId="889"/>
    <cellStyle name="Обычный 6 2 3 2 6 5 2" xfId="890"/>
    <cellStyle name="Обычный 6 2 3 2 6 5 2 2" xfId="3794"/>
    <cellStyle name="Обычный 6 2 3 2 6 5 3" xfId="3793"/>
    <cellStyle name="Обычный 6 2 3 2 6 6" xfId="891"/>
    <cellStyle name="Обычный 6 2 3 2 6 6 2" xfId="892"/>
    <cellStyle name="Обычный 6 2 3 2 6 6 2 2" xfId="3796"/>
    <cellStyle name="Обычный 6 2 3 2 6 6 3" xfId="3795"/>
    <cellStyle name="Обычный 6 2 3 2 6 7" xfId="893"/>
    <cellStyle name="Обычный 6 2 3 2 6 7 2" xfId="894"/>
    <cellStyle name="Обычный 6 2 3 2 6 7 2 2" xfId="3798"/>
    <cellStyle name="Обычный 6 2 3 2 6 7 3" xfId="3797"/>
    <cellStyle name="Обычный 6 2 3 2 6 8" xfId="3799"/>
    <cellStyle name="Обычный 6 2 3 2 6 9" xfId="3786"/>
    <cellStyle name="Обычный 6 2 3 2 7" xfId="3800"/>
    <cellStyle name="Обычный 6 2 3 2 8" xfId="3609"/>
    <cellStyle name="Обычный 6 2 3 3" xfId="895"/>
    <cellStyle name="Обычный 6 2 3 3 2" xfId="896"/>
    <cellStyle name="Обычный 6 2 3 3 2 2" xfId="897"/>
    <cellStyle name="Обычный 6 2 3 3 2 2 2" xfId="898"/>
    <cellStyle name="Обычный 6 2 3 3 2 2 2 2" xfId="899"/>
    <cellStyle name="Обычный 6 2 3 3 2 2 2 2 2" xfId="900"/>
    <cellStyle name="Обычный 6 2 3 3 2 2 2 2 2 2" xfId="3806"/>
    <cellStyle name="Обычный 6 2 3 3 2 2 2 2 3" xfId="3805"/>
    <cellStyle name="Обычный 6 2 3 3 2 2 2 3" xfId="901"/>
    <cellStyle name="Обычный 6 2 3 3 2 2 2 3 2" xfId="902"/>
    <cellStyle name="Обычный 6 2 3 3 2 2 2 3 2 2" xfId="3808"/>
    <cellStyle name="Обычный 6 2 3 3 2 2 2 3 3" xfId="3807"/>
    <cellStyle name="Обычный 6 2 3 3 2 2 2 4" xfId="903"/>
    <cellStyle name="Обычный 6 2 3 3 2 2 2 4 2" xfId="904"/>
    <cellStyle name="Обычный 6 2 3 3 2 2 2 4 2 2" xfId="3810"/>
    <cellStyle name="Обычный 6 2 3 3 2 2 2 4 3" xfId="3809"/>
    <cellStyle name="Обычный 6 2 3 3 2 2 2 5" xfId="905"/>
    <cellStyle name="Обычный 6 2 3 3 2 2 2 5 2" xfId="906"/>
    <cellStyle name="Обычный 6 2 3 3 2 2 2 5 2 2" xfId="3812"/>
    <cellStyle name="Обычный 6 2 3 3 2 2 2 5 3" xfId="3811"/>
    <cellStyle name="Обычный 6 2 3 3 2 2 2 6" xfId="907"/>
    <cellStyle name="Обычный 6 2 3 3 2 2 2 6 2" xfId="908"/>
    <cellStyle name="Обычный 6 2 3 3 2 2 2 6 2 2" xfId="3814"/>
    <cellStyle name="Обычный 6 2 3 3 2 2 2 6 3" xfId="3813"/>
    <cellStyle name="Обычный 6 2 3 3 2 2 2 7" xfId="909"/>
    <cellStyle name="Обычный 6 2 3 3 2 2 2 7 2" xfId="910"/>
    <cellStyle name="Обычный 6 2 3 3 2 2 2 7 2 2" xfId="3816"/>
    <cellStyle name="Обычный 6 2 3 3 2 2 2 7 3" xfId="3815"/>
    <cellStyle name="Обычный 6 2 3 3 2 2 2 8" xfId="3817"/>
    <cellStyle name="Обычный 6 2 3 3 2 2 2 9" xfId="3804"/>
    <cellStyle name="Обычный 6 2 3 3 2 2 3" xfId="3818"/>
    <cellStyle name="Обычный 6 2 3 3 2 2 4" xfId="3803"/>
    <cellStyle name="Обычный 6 2 3 3 2 3" xfId="911"/>
    <cellStyle name="Обычный 6 2 3 3 2 3 2" xfId="912"/>
    <cellStyle name="Обычный 6 2 3 3 2 3 2 2" xfId="913"/>
    <cellStyle name="Обычный 6 2 3 3 2 3 2 2 2" xfId="914"/>
    <cellStyle name="Обычный 6 2 3 3 2 3 2 2 2 2" xfId="3822"/>
    <cellStyle name="Обычный 6 2 3 3 2 3 2 2 3" xfId="3821"/>
    <cellStyle name="Обычный 6 2 3 3 2 3 2 3" xfId="915"/>
    <cellStyle name="Обычный 6 2 3 3 2 3 2 3 2" xfId="916"/>
    <cellStyle name="Обычный 6 2 3 3 2 3 2 3 2 2" xfId="3824"/>
    <cellStyle name="Обычный 6 2 3 3 2 3 2 3 3" xfId="3823"/>
    <cellStyle name="Обычный 6 2 3 3 2 3 2 4" xfId="917"/>
    <cellStyle name="Обычный 6 2 3 3 2 3 2 4 2" xfId="918"/>
    <cellStyle name="Обычный 6 2 3 3 2 3 2 4 2 2" xfId="3826"/>
    <cellStyle name="Обычный 6 2 3 3 2 3 2 4 3" xfId="3825"/>
    <cellStyle name="Обычный 6 2 3 3 2 3 2 5" xfId="919"/>
    <cellStyle name="Обычный 6 2 3 3 2 3 2 5 2" xfId="920"/>
    <cellStyle name="Обычный 6 2 3 3 2 3 2 5 2 2" xfId="3828"/>
    <cellStyle name="Обычный 6 2 3 3 2 3 2 5 3" xfId="3827"/>
    <cellStyle name="Обычный 6 2 3 3 2 3 2 6" xfId="921"/>
    <cellStyle name="Обычный 6 2 3 3 2 3 2 6 2" xfId="922"/>
    <cellStyle name="Обычный 6 2 3 3 2 3 2 6 2 2" xfId="3830"/>
    <cellStyle name="Обычный 6 2 3 3 2 3 2 6 3" xfId="3829"/>
    <cellStyle name="Обычный 6 2 3 3 2 3 2 7" xfId="923"/>
    <cellStyle name="Обычный 6 2 3 3 2 3 2 7 2" xfId="924"/>
    <cellStyle name="Обычный 6 2 3 3 2 3 2 7 2 2" xfId="3832"/>
    <cellStyle name="Обычный 6 2 3 3 2 3 2 7 3" xfId="3831"/>
    <cellStyle name="Обычный 6 2 3 3 2 3 2 8" xfId="3833"/>
    <cellStyle name="Обычный 6 2 3 3 2 3 2 9" xfId="3820"/>
    <cellStyle name="Обычный 6 2 3 3 2 3 3" xfId="3834"/>
    <cellStyle name="Обычный 6 2 3 3 2 3 4" xfId="3819"/>
    <cellStyle name="Обычный 6 2 3 3 2 4" xfId="925"/>
    <cellStyle name="Обычный 6 2 3 3 2 4 2" xfId="926"/>
    <cellStyle name="Обычный 6 2 3 3 2 4 2 2" xfId="927"/>
    <cellStyle name="Обычный 6 2 3 3 2 4 2 2 2" xfId="3837"/>
    <cellStyle name="Обычный 6 2 3 3 2 4 2 3" xfId="3836"/>
    <cellStyle name="Обычный 6 2 3 3 2 4 3" xfId="928"/>
    <cellStyle name="Обычный 6 2 3 3 2 4 3 2" xfId="929"/>
    <cellStyle name="Обычный 6 2 3 3 2 4 3 2 2" xfId="3839"/>
    <cellStyle name="Обычный 6 2 3 3 2 4 3 3" xfId="3838"/>
    <cellStyle name="Обычный 6 2 3 3 2 4 4" xfId="930"/>
    <cellStyle name="Обычный 6 2 3 3 2 4 4 2" xfId="931"/>
    <cellStyle name="Обычный 6 2 3 3 2 4 4 2 2" xfId="3841"/>
    <cellStyle name="Обычный 6 2 3 3 2 4 4 3" xfId="3840"/>
    <cellStyle name="Обычный 6 2 3 3 2 4 5" xfId="932"/>
    <cellStyle name="Обычный 6 2 3 3 2 4 5 2" xfId="933"/>
    <cellStyle name="Обычный 6 2 3 3 2 4 5 2 2" xfId="3843"/>
    <cellStyle name="Обычный 6 2 3 3 2 4 5 3" xfId="3842"/>
    <cellStyle name="Обычный 6 2 3 3 2 4 6" xfId="934"/>
    <cellStyle name="Обычный 6 2 3 3 2 4 6 2" xfId="935"/>
    <cellStyle name="Обычный 6 2 3 3 2 4 6 2 2" xfId="3845"/>
    <cellStyle name="Обычный 6 2 3 3 2 4 6 3" xfId="3844"/>
    <cellStyle name="Обычный 6 2 3 3 2 4 7" xfId="936"/>
    <cellStyle name="Обычный 6 2 3 3 2 4 7 2" xfId="937"/>
    <cellStyle name="Обычный 6 2 3 3 2 4 7 2 2" xfId="3847"/>
    <cellStyle name="Обычный 6 2 3 3 2 4 7 3" xfId="3846"/>
    <cellStyle name="Обычный 6 2 3 3 2 4 8" xfId="3848"/>
    <cellStyle name="Обычный 6 2 3 3 2 4 9" xfId="3835"/>
    <cellStyle name="Обычный 6 2 3 3 2 5" xfId="3849"/>
    <cellStyle name="Обычный 6 2 3 3 2 6" xfId="3802"/>
    <cellStyle name="Обычный 6 2 3 3 3" xfId="938"/>
    <cellStyle name="Обычный 6 2 3 3 3 2" xfId="939"/>
    <cellStyle name="Обычный 6 2 3 3 3 2 2" xfId="940"/>
    <cellStyle name="Обычный 6 2 3 3 3 2 2 2" xfId="941"/>
    <cellStyle name="Обычный 6 2 3 3 3 2 2 2 2" xfId="3853"/>
    <cellStyle name="Обычный 6 2 3 3 3 2 2 3" xfId="3852"/>
    <cellStyle name="Обычный 6 2 3 3 3 2 3" xfId="942"/>
    <cellStyle name="Обычный 6 2 3 3 3 2 3 2" xfId="943"/>
    <cellStyle name="Обычный 6 2 3 3 3 2 3 2 2" xfId="3855"/>
    <cellStyle name="Обычный 6 2 3 3 3 2 3 3" xfId="3854"/>
    <cellStyle name="Обычный 6 2 3 3 3 2 4" xfId="944"/>
    <cellStyle name="Обычный 6 2 3 3 3 2 4 2" xfId="945"/>
    <cellStyle name="Обычный 6 2 3 3 3 2 4 2 2" xfId="3857"/>
    <cellStyle name="Обычный 6 2 3 3 3 2 4 3" xfId="3856"/>
    <cellStyle name="Обычный 6 2 3 3 3 2 5" xfId="946"/>
    <cellStyle name="Обычный 6 2 3 3 3 2 5 2" xfId="947"/>
    <cellStyle name="Обычный 6 2 3 3 3 2 5 2 2" xfId="3859"/>
    <cellStyle name="Обычный 6 2 3 3 3 2 5 3" xfId="3858"/>
    <cellStyle name="Обычный 6 2 3 3 3 2 6" xfId="948"/>
    <cellStyle name="Обычный 6 2 3 3 3 2 6 2" xfId="949"/>
    <cellStyle name="Обычный 6 2 3 3 3 2 6 2 2" xfId="3861"/>
    <cellStyle name="Обычный 6 2 3 3 3 2 6 3" xfId="3860"/>
    <cellStyle name="Обычный 6 2 3 3 3 2 7" xfId="950"/>
    <cellStyle name="Обычный 6 2 3 3 3 2 7 2" xfId="951"/>
    <cellStyle name="Обычный 6 2 3 3 3 2 7 2 2" xfId="3863"/>
    <cellStyle name="Обычный 6 2 3 3 3 2 7 3" xfId="3862"/>
    <cellStyle name="Обычный 6 2 3 3 3 2 8" xfId="3864"/>
    <cellStyle name="Обычный 6 2 3 3 3 2 9" xfId="3851"/>
    <cellStyle name="Обычный 6 2 3 3 3 3" xfId="3865"/>
    <cellStyle name="Обычный 6 2 3 3 3 4" xfId="3850"/>
    <cellStyle name="Обычный 6 2 3 3 4" xfId="952"/>
    <cellStyle name="Обычный 6 2 3 3 4 2" xfId="953"/>
    <cellStyle name="Обычный 6 2 3 3 4 2 2" xfId="954"/>
    <cellStyle name="Обычный 6 2 3 3 4 2 2 2" xfId="955"/>
    <cellStyle name="Обычный 6 2 3 3 4 2 2 2 2" xfId="3869"/>
    <cellStyle name="Обычный 6 2 3 3 4 2 2 3" xfId="3868"/>
    <cellStyle name="Обычный 6 2 3 3 4 2 3" xfId="956"/>
    <cellStyle name="Обычный 6 2 3 3 4 2 3 2" xfId="957"/>
    <cellStyle name="Обычный 6 2 3 3 4 2 3 2 2" xfId="3871"/>
    <cellStyle name="Обычный 6 2 3 3 4 2 3 3" xfId="3870"/>
    <cellStyle name="Обычный 6 2 3 3 4 2 4" xfId="958"/>
    <cellStyle name="Обычный 6 2 3 3 4 2 4 2" xfId="959"/>
    <cellStyle name="Обычный 6 2 3 3 4 2 4 2 2" xfId="3873"/>
    <cellStyle name="Обычный 6 2 3 3 4 2 4 3" xfId="3872"/>
    <cellStyle name="Обычный 6 2 3 3 4 2 5" xfId="960"/>
    <cellStyle name="Обычный 6 2 3 3 4 2 5 2" xfId="961"/>
    <cellStyle name="Обычный 6 2 3 3 4 2 5 2 2" xfId="3875"/>
    <cellStyle name="Обычный 6 2 3 3 4 2 5 3" xfId="3874"/>
    <cellStyle name="Обычный 6 2 3 3 4 2 6" xfId="962"/>
    <cellStyle name="Обычный 6 2 3 3 4 2 6 2" xfId="963"/>
    <cellStyle name="Обычный 6 2 3 3 4 2 6 2 2" xfId="3877"/>
    <cellStyle name="Обычный 6 2 3 3 4 2 6 3" xfId="3876"/>
    <cellStyle name="Обычный 6 2 3 3 4 2 7" xfId="964"/>
    <cellStyle name="Обычный 6 2 3 3 4 2 7 2" xfId="965"/>
    <cellStyle name="Обычный 6 2 3 3 4 2 7 2 2" xfId="3879"/>
    <cellStyle name="Обычный 6 2 3 3 4 2 7 3" xfId="3878"/>
    <cellStyle name="Обычный 6 2 3 3 4 2 8" xfId="3880"/>
    <cellStyle name="Обычный 6 2 3 3 4 2 9" xfId="3867"/>
    <cellStyle name="Обычный 6 2 3 3 4 3" xfId="3881"/>
    <cellStyle name="Обычный 6 2 3 3 4 4" xfId="3866"/>
    <cellStyle name="Обычный 6 2 3 3 5" xfId="966"/>
    <cellStyle name="Обычный 6 2 3 3 5 2" xfId="967"/>
    <cellStyle name="Обычный 6 2 3 3 5 2 2" xfId="968"/>
    <cellStyle name="Обычный 6 2 3 3 5 2 2 2" xfId="3884"/>
    <cellStyle name="Обычный 6 2 3 3 5 2 3" xfId="3883"/>
    <cellStyle name="Обычный 6 2 3 3 5 3" xfId="969"/>
    <cellStyle name="Обычный 6 2 3 3 5 3 2" xfId="970"/>
    <cellStyle name="Обычный 6 2 3 3 5 3 2 2" xfId="3886"/>
    <cellStyle name="Обычный 6 2 3 3 5 3 3" xfId="3885"/>
    <cellStyle name="Обычный 6 2 3 3 5 4" xfId="971"/>
    <cellStyle name="Обычный 6 2 3 3 5 4 2" xfId="972"/>
    <cellStyle name="Обычный 6 2 3 3 5 4 2 2" xfId="3888"/>
    <cellStyle name="Обычный 6 2 3 3 5 4 3" xfId="3887"/>
    <cellStyle name="Обычный 6 2 3 3 5 5" xfId="973"/>
    <cellStyle name="Обычный 6 2 3 3 5 5 2" xfId="974"/>
    <cellStyle name="Обычный 6 2 3 3 5 5 2 2" xfId="3890"/>
    <cellStyle name="Обычный 6 2 3 3 5 5 3" xfId="3889"/>
    <cellStyle name="Обычный 6 2 3 3 5 6" xfId="975"/>
    <cellStyle name="Обычный 6 2 3 3 5 6 2" xfId="976"/>
    <cellStyle name="Обычный 6 2 3 3 5 6 2 2" xfId="3892"/>
    <cellStyle name="Обычный 6 2 3 3 5 6 3" xfId="3891"/>
    <cellStyle name="Обычный 6 2 3 3 5 7" xfId="977"/>
    <cellStyle name="Обычный 6 2 3 3 5 7 2" xfId="978"/>
    <cellStyle name="Обычный 6 2 3 3 5 7 2 2" xfId="3894"/>
    <cellStyle name="Обычный 6 2 3 3 5 7 3" xfId="3893"/>
    <cellStyle name="Обычный 6 2 3 3 5 8" xfId="3895"/>
    <cellStyle name="Обычный 6 2 3 3 5 9" xfId="3882"/>
    <cellStyle name="Обычный 6 2 3 3 6" xfId="3896"/>
    <cellStyle name="Обычный 6 2 3 3 7" xfId="3801"/>
    <cellStyle name="Обычный 6 2 3 4" xfId="979"/>
    <cellStyle name="Обычный 6 2 3 4 2" xfId="980"/>
    <cellStyle name="Обычный 6 2 3 4 2 2" xfId="981"/>
    <cellStyle name="Обычный 6 2 3 4 2 2 2" xfId="982"/>
    <cellStyle name="Обычный 6 2 3 4 2 2 2 2" xfId="983"/>
    <cellStyle name="Обычный 6 2 3 4 2 2 2 2 2" xfId="984"/>
    <cellStyle name="Обычный 6 2 3 4 2 2 2 2 2 2" xfId="3902"/>
    <cellStyle name="Обычный 6 2 3 4 2 2 2 2 3" xfId="3901"/>
    <cellStyle name="Обычный 6 2 3 4 2 2 2 3" xfId="985"/>
    <cellStyle name="Обычный 6 2 3 4 2 2 2 3 2" xfId="986"/>
    <cellStyle name="Обычный 6 2 3 4 2 2 2 3 2 2" xfId="3904"/>
    <cellStyle name="Обычный 6 2 3 4 2 2 2 3 3" xfId="3903"/>
    <cellStyle name="Обычный 6 2 3 4 2 2 2 4" xfId="987"/>
    <cellStyle name="Обычный 6 2 3 4 2 2 2 4 2" xfId="988"/>
    <cellStyle name="Обычный 6 2 3 4 2 2 2 4 2 2" xfId="3906"/>
    <cellStyle name="Обычный 6 2 3 4 2 2 2 4 3" xfId="3905"/>
    <cellStyle name="Обычный 6 2 3 4 2 2 2 5" xfId="989"/>
    <cellStyle name="Обычный 6 2 3 4 2 2 2 5 2" xfId="990"/>
    <cellStyle name="Обычный 6 2 3 4 2 2 2 5 2 2" xfId="3908"/>
    <cellStyle name="Обычный 6 2 3 4 2 2 2 5 3" xfId="3907"/>
    <cellStyle name="Обычный 6 2 3 4 2 2 2 6" xfId="991"/>
    <cellStyle name="Обычный 6 2 3 4 2 2 2 6 2" xfId="992"/>
    <cellStyle name="Обычный 6 2 3 4 2 2 2 6 2 2" xfId="3910"/>
    <cellStyle name="Обычный 6 2 3 4 2 2 2 6 3" xfId="3909"/>
    <cellStyle name="Обычный 6 2 3 4 2 2 2 7" xfId="993"/>
    <cellStyle name="Обычный 6 2 3 4 2 2 2 7 2" xfId="994"/>
    <cellStyle name="Обычный 6 2 3 4 2 2 2 7 2 2" xfId="3912"/>
    <cellStyle name="Обычный 6 2 3 4 2 2 2 7 3" xfId="3911"/>
    <cellStyle name="Обычный 6 2 3 4 2 2 2 8" xfId="3913"/>
    <cellStyle name="Обычный 6 2 3 4 2 2 2 9" xfId="3900"/>
    <cellStyle name="Обычный 6 2 3 4 2 2 3" xfId="3914"/>
    <cellStyle name="Обычный 6 2 3 4 2 2 4" xfId="3899"/>
    <cellStyle name="Обычный 6 2 3 4 2 3" xfId="995"/>
    <cellStyle name="Обычный 6 2 3 4 2 3 2" xfId="996"/>
    <cellStyle name="Обычный 6 2 3 4 2 3 2 2" xfId="997"/>
    <cellStyle name="Обычный 6 2 3 4 2 3 2 2 2" xfId="998"/>
    <cellStyle name="Обычный 6 2 3 4 2 3 2 2 2 2" xfId="3918"/>
    <cellStyle name="Обычный 6 2 3 4 2 3 2 2 3" xfId="3917"/>
    <cellStyle name="Обычный 6 2 3 4 2 3 2 3" xfId="999"/>
    <cellStyle name="Обычный 6 2 3 4 2 3 2 3 2" xfId="1000"/>
    <cellStyle name="Обычный 6 2 3 4 2 3 2 3 2 2" xfId="3920"/>
    <cellStyle name="Обычный 6 2 3 4 2 3 2 3 3" xfId="3919"/>
    <cellStyle name="Обычный 6 2 3 4 2 3 2 4" xfId="1001"/>
    <cellStyle name="Обычный 6 2 3 4 2 3 2 4 2" xfId="1002"/>
    <cellStyle name="Обычный 6 2 3 4 2 3 2 4 2 2" xfId="3922"/>
    <cellStyle name="Обычный 6 2 3 4 2 3 2 4 3" xfId="3921"/>
    <cellStyle name="Обычный 6 2 3 4 2 3 2 5" xfId="1003"/>
    <cellStyle name="Обычный 6 2 3 4 2 3 2 5 2" xfId="1004"/>
    <cellStyle name="Обычный 6 2 3 4 2 3 2 5 2 2" xfId="3924"/>
    <cellStyle name="Обычный 6 2 3 4 2 3 2 5 3" xfId="3923"/>
    <cellStyle name="Обычный 6 2 3 4 2 3 2 6" xfId="1005"/>
    <cellStyle name="Обычный 6 2 3 4 2 3 2 6 2" xfId="1006"/>
    <cellStyle name="Обычный 6 2 3 4 2 3 2 6 2 2" xfId="3926"/>
    <cellStyle name="Обычный 6 2 3 4 2 3 2 6 3" xfId="3925"/>
    <cellStyle name="Обычный 6 2 3 4 2 3 2 7" xfId="1007"/>
    <cellStyle name="Обычный 6 2 3 4 2 3 2 7 2" xfId="1008"/>
    <cellStyle name="Обычный 6 2 3 4 2 3 2 7 2 2" xfId="3928"/>
    <cellStyle name="Обычный 6 2 3 4 2 3 2 7 3" xfId="3927"/>
    <cellStyle name="Обычный 6 2 3 4 2 3 2 8" xfId="3929"/>
    <cellStyle name="Обычный 6 2 3 4 2 3 2 9" xfId="3916"/>
    <cellStyle name="Обычный 6 2 3 4 2 3 3" xfId="3930"/>
    <cellStyle name="Обычный 6 2 3 4 2 3 4" xfId="3915"/>
    <cellStyle name="Обычный 6 2 3 4 2 4" xfId="1009"/>
    <cellStyle name="Обычный 6 2 3 4 2 4 2" xfId="1010"/>
    <cellStyle name="Обычный 6 2 3 4 2 4 2 2" xfId="1011"/>
    <cellStyle name="Обычный 6 2 3 4 2 4 2 2 2" xfId="3933"/>
    <cellStyle name="Обычный 6 2 3 4 2 4 2 3" xfId="3932"/>
    <cellStyle name="Обычный 6 2 3 4 2 4 3" xfId="1012"/>
    <cellStyle name="Обычный 6 2 3 4 2 4 3 2" xfId="1013"/>
    <cellStyle name="Обычный 6 2 3 4 2 4 3 2 2" xfId="3935"/>
    <cellStyle name="Обычный 6 2 3 4 2 4 3 3" xfId="3934"/>
    <cellStyle name="Обычный 6 2 3 4 2 4 4" xfId="1014"/>
    <cellStyle name="Обычный 6 2 3 4 2 4 4 2" xfId="1015"/>
    <cellStyle name="Обычный 6 2 3 4 2 4 4 2 2" xfId="3937"/>
    <cellStyle name="Обычный 6 2 3 4 2 4 4 3" xfId="3936"/>
    <cellStyle name="Обычный 6 2 3 4 2 4 5" xfId="1016"/>
    <cellStyle name="Обычный 6 2 3 4 2 4 5 2" xfId="1017"/>
    <cellStyle name="Обычный 6 2 3 4 2 4 5 2 2" xfId="3939"/>
    <cellStyle name="Обычный 6 2 3 4 2 4 5 3" xfId="3938"/>
    <cellStyle name="Обычный 6 2 3 4 2 4 6" xfId="1018"/>
    <cellStyle name="Обычный 6 2 3 4 2 4 6 2" xfId="1019"/>
    <cellStyle name="Обычный 6 2 3 4 2 4 6 2 2" xfId="3941"/>
    <cellStyle name="Обычный 6 2 3 4 2 4 6 3" xfId="3940"/>
    <cellStyle name="Обычный 6 2 3 4 2 4 7" xfId="1020"/>
    <cellStyle name="Обычный 6 2 3 4 2 4 7 2" xfId="1021"/>
    <cellStyle name="Обычный 6 2 3 4 2 4 7 2 2" xfId="3943"/>
    <cellStyle name="Обычный 6 2 3 4 2 4 7 3" xfId="3942"/>
    <cellStyle name="Обычный 6 2 3 4 2 4 8" xfId="3944"/>
    <cellStyle name="Обычный 6 2 3 4 2 4 9" xfId="3931"/>
    <cellStyle name="Обычный 6 2 3 4 2 5" xfId="3945"/>
    <cellStyle name="Обычный 6 2 3 4 2 6" xfId="3898"/>
    <cellStyle name="Обычный 6 2 3 4 3" xfId="1022"/>
    <cellStyle name="Обычный 6 2 3 4 3 2" xfId="1023"/>
    <cellStyle name="Обычный 6 2 3 4 3 2 2" xfId="1024"/>
    <cellStyle name="Обычный 6 2 3 4 3 2 2 2" xfId="1025"/>
    <cellStyle name="Обычный 6 2 3 4 3 2 2 2 2" xfId="3949"/>
    <cellStyle name="Обычный 6 2 3 4 3 2 2 3" xfId="3948"/>
    <cellStyle name="Обычный 6 2 3 4 3 2 3" xfId="1026"/>
    <cellStyle name="Обычный 6 2 3 4 3 2 3 2" xfId="1027"/>
    <cellStyle name="Обычный 6 2 3 4 3 2 3 2 2" xfId="3951"/>
    <cellStyle name="Обычный 6 2 3 4 3 2 3 3" xfId="3950"/>
    <cellStyle name="Обычный 6 2 3 4 3 2 4" xfId="1028"/>
    <cellStyle name="Обычный 6 2 3 4 3 2 4 2" xfId="1029"/>
    <cellStyle name="Обычный 6 2 3 4 3 2 4 2 2" xfId="3953"/>
    <cellStyle name="Обычный 6 2 3 4 3 2 4 3" xfId="3952"/>
    <cellStyle name="Обычный 6 2 3 4 3 2 5" xfId="1030"/>
    <cellStyle name="Обычный 6 2 3 4 3 2 5 2" xfId="1031"/>
    <cellStyle name="Обычный 6 2 3 4 3 2 5 2 2" xfId="3955"/>
    <cellStyle name="Обычный 6 2 3 4 3 2 5 3" xfId="3954"/>
    <cellStyle name="Обычный 6 2 3 4 3 2 6" xfId="1032"/>
    <cellStyle name="Обычный 6 2 3 4 3 2 6 2" xfId="1033"/>
    <cellStyle name="Обычный 6 2 3 4 3 2 6 2 2" xfId="3957"/>
    <cellStyle name="Обычный 6 2 3 4 3 2 6 3" xfId="3956"/>
    <cellStyle name="Обычный 6 2 3 4 3 2 7" xfId="1034"/>
    <cellStyle name="Обычный 6 2 3 4 3 2 7 2" xfId="1035"/>
    <cellStyle name="Обычный 6 2 3 4 3 2 7 2 2" xfId="3959"/>
    <cellStyle name="Обычный 6 2 3 4 3 2 7 3" xfId="3958"/>
    <cellStyle name="Обычный 6 2 3 4 3 2 8" xfId="3960"/>
    <cellStyle name="Обычный 6 2 3 4 3 2 9" xfId="3947"/>
    <cellStyle name="Обычный 6 2 3 4 3 3" xfId="3961"/>
    <cellStyle name="Обычный 6 2 3 4 3 4" xfId="3946"/>
    <cellStyle name="Обычный 6 2 3 4 4" xfId="1036"/>
    <cellStyle name="Обычный 6 2 3 4 4 2" xfId="1037"/>
    <cellStyle name="Обычный 6 2 3 4 4 2 2" xfId="1038"/>
    <cellStyle name="Обычный 6 2 3 4 4 2 2 2" xfId="1039"/>
    <cellStyle name="Обычный 6 2 3 4 4 2 2 2 2" xfId="3965"/>
    <cellStyle name="Обычный 6 2 3 4 4 2 2 3" xfId="3964"/>
    <cellStyle name="Обычный 6 2 3 4 4 2 3" xfId="1040"/>
    <cellStyle name="Обычный 6 2 3 4 4 2 3 2" xfId="1041"/>
    <cellStyle name="Обычный 6 2 3 4 4 2 3 2 2" xfId="3967"/>
    <cellStyle name="Обычный 6 2 3 4 4 2 3 3" xfId="3966"/>
    <cellStyle name="Обычный 6 2 3 4 4 2 4" xfId="1042"/>
    <cellStyle name="Обычный 6 2 3 4 4 2 4 2" xfId="1043"/>
    <cellStyle name="Обычный 6 2 3 4 4 2 4 2 2" xfId="3969"/>
    <cellStyle name="Обычный 6 2 3 4 4 2 4 3" xfId="3968"/>
    <cellStyle name="Обычный 6 2 3 4 4 2 5" xfId="1044"/>
    <cellStyle name="Обычный 6 2 3 4 4 2 5 2" xfId="1045"/>
    <cellStyle name="Обычный 6 2 3 4 4 2 5 2 2" xfId="3971"/>
    <cellStyle name="Обычный 6 2 3 4 4 2 5 3" xfId="3970"/>
    <cellStyle name="Обычный 6 2 3 4 4 2 6" xfId="1046"/>
    <cellStyle name="Обычный 6 2 3 4 4 2 6 2" xfId="1047"/>
    <cellStyle name="Обычный 6 2 3 4 4 2 6 2 2" xfId="3973"/>
    <cellStyle name="Обычный 6 2 3 4 4 2 6 3" xfId="3972"/>
    <cellStyle name="Обычный 6 2 3 4 4 2 7" xfId="1048"/>
    <cellStyle name="Обычный 6 2 3 4 4 2 7 2" xfId="1049"/>
    <cellStyle name="Обычный 6 2 3 4 4 2 7 2 2" xfId="3975"/>
    <cellStyle name="Обычный 6 2 3 4 4 2 7 3" xfId="3974"/>
    <cellStyle name="Обычный 6 2 3 4 4 2 8" xfId="3976"/>
    <cellStyle name="Обычный 6 2 3 4 4 2 9" xfId="3963"/>
    <cellStyle name="Обычный 6 2 3 4 4 3" xfId="3977"/>
    <cellStyle name="Обычный 6 2 3 4 4 4" xfId="3962"/>
    <cellStyle name="Обычный 6 2 3 4 5" xfId="1050"/>
    <cellStyle name="Обычный 6 2 3 4 5 2" xfId="1051"/>
    <cellStyle name="Обычный 6 2 3 4 5 2 2" xfId="1052"/>
    <cellStyle name="Обычный 6 2 3 4 5 2 2 2" xfId="3980"/>
    <cellStyle name="Обычный 6 2 3 4 5 2 3" xfId="3979"/>
    <cellStyle name="Обычный 6 2 3 4 5 3" xfId="1053"/>
    <cellStyle name="Обычный 6 2 3 4 5 3 2" xfId="1054"/>
    <cellStyle name="Обычный 6 2 3 4 5 3 2 2" xfId="3982"/>
    <cellStyle name="Обычный 6 2 3 4 5 3 3" xfId="3981"/>
    <cellStyle name="Обычный 6 2 3 4 5 4" xfId="1055"/>
    <cellStyle name="Обычный 6 2 3 4 5 4 2" xfId="1056"/>
    <cellStyle name="Обычный 6 2 3 4 5 4 2 2" xfId="3984"/>
    <cellStyle name="Обычный 6 2 3 4 5 4 3" xfId="3983"/>
    <cellStyle name="Обычный 6 2 3 4 5 5" xfId="1057"/>
    <cellStyle name="Обычный 6 2 3 4 5 5 2" xfId="1058"/>
    <cellStyle name="Обычный 6 2 3 4 5 5 2 2" xfId="3986"/>
    <cellStyle name="Обычный 6 2 3 4 5 5 3" xfId="3985"/>
    <cellStyle name="Обычный 6 2 3 4 5 6" xfId="1059"/>
    <cellStyle name="Обычный 6 2 3 4 5 6 2" xfId="1060"/>
    <cellStyle name="Обычный 6 2 3 4 5 6 2 2" xfId="3988"/>
    <cellStyle name="Обычный 6 2 3 4 5 6 3" xfId="3987"/>
    <cellStyle name="Обычный 6 2 3 4 5 7" xfId="1061"/>
    <cellStyle name="Обычный 6 2 3 4 5 7 2" xfId="1062"/>
    <cellStyle name="Обычный 6 2 3 4 5 7 2 2" xfId="3990"/>
    <cellStyle name="Обычный 6 2 3 4 5 7 3" xfId="3989"/>
    <cellStyle name="Обычный 6 2 3 4 5 8" xfId="3991"/>
    <cellStyle name="Обычный 6 2 3 4 5 9" xfId="3978"/>
    <cellStyle name="Обычный 6 2 3 4 6" xfId="3992"/>
    <cellStyle name="Обычный 6 2 3 4 7" xfId="3897"/>
    <cellStyle name="Обычный 6 2 3 5" xfId="1063"/>
    <cellStyle name="Обычный 6 2 3 5 2" xfId="1064"/>
    <cellStyle name="Обычный 6 2 3 5 2 2" xfId="1065"/>
    <cellStyle name="Обычный 6 2 3 5 2 2 2" xfId="1066"/>
    <cellStyle name="Обычный 6 2 3 5 2 2 2 2" xfId="1067"/>
    <cellStyle name="Обычный 6 2 3 5 2 2 2 2 2" xfId="3997"/>
    <cellStyle name="Обычный 6 2 3 5 2 2 2 3" xfId="3996"/>
    <cellStyle name="Обычный 6 2 3 5 2 2 3" xfId="1068"/>
    <cellStyle name="Обычный 6 2 3 5 2 2 3 2" xfId="1069"/>
    <cellStyle name="Обычный 6 2 3 5 2 2 3 2 2" xfId="3999"/>
    <cellStyle name="Обычный 6 2 3 5 2 2 3 3" xfId="3998"/>
    <cellStyle name="Обычный 6 2 3 5 2 2 4" xfId="1070"/>
    <cellStyle name="Обычный 6 2 3 5 2 2 4 2" xfId="1071"/>
    <cellStyle name="Обычный 6 2 3 5 2 2 4 2 2" xfId="4001"/>
    <cellStyle name="Обычный 6 2 3 5 2 2 4 3" xfId="4000"/>
    <cellStyle name="Обычный 6 2 3 5 2 2 5" xfId="1072"/>
    <cellStyle name="Обычный 6 2 3 5 2 2 5 2" xfId="1073"/>
    <cellStyle name="Обычный 6 2 3 5 2 2 5 2 2" xfId="4003"/>
    <cellStyle name="Обычный 6 2 3 5 2 2 5 3" xfId="4002"/>
    <cellStyle name="Обычный 6 2 3 5 2 2 6" xfId="1074"/>
    <cellStyle name="Обычный 6 2 3 5 2 2 6 2" xfId="1075"/>
    <cellStyle name="Обычный 6 2 3 5 2 2 6 2 2" xfId="4005"/>
    <cellStyle name="Обычный 6 2 3 5 2 2 6 3" xfId="4004"/>
    <cellStyle name="Обычный 6 2 3 5 2 2 7" xfId="1076"/>
    <cellStyle name="Обычный 6 2 3 5 2 2 7 2" xfId="1077"/>
    <cellStyle name="Обычный 6 2 3 5 2 2 7 2 2" xfId="4007"/>
    <cellStyle name="Обычный 6 2 3 5 2 2 7 3" xfId="4006"/>
    <cellStyle name="Обычный 6 2 3 5 2 2 8" xfId="4008"/>
    <cellStyle name="Обычный 6 2 3 5 2 2 9" xfId="3995"/>
    <cellStyle name="Обычный 6 2 3 5 2 3" xfId="4009"/>
    <cellStyle name="Обычный 6 2 3 5 2 4" xfId="3994"/>
    <cellStyle name="Обычный 6 2 3 5 3" xfId="1078"/>
    <cellStyle name="Обычный 6 2 3 5 3 2" xfId="1079"/>
    <cellStyle name="Обычный 6 2 3 5 3 2 2" xfId="1080"/>
    <cellStyle name="Обычный 6 2 3 5 3 2 2 2" xfId="1081"/>
    <cellStyle name="Обычный 6 2 3 5 3 2 2 2 2" xfId="4013"/>
    <cellStyle name="Обычный 6 2 3 5 3 2 2 3" xfId="4012"/>
    <cellStyle name="Обычный 6 2 3 5 3 2 3" xfId="1082"/>
    <cellStyle name="Обычный 6 2 3 5 3 2 3 2" xfId="1083"/>
    <cellStyle name="Обычный 6 2 3 5 3 2 3 2 2" xfId="4015"/>
    <cellStyle name="Обычный 6 2 3 5 3 2 3 3" xfId="4014"/>
    <cellStyle name="Обычный 6 2 3 5 3 2 4" xfId="1084"/>
    <cellStyle name="Обычный 6 2 3 5 3 2 4 2" xfId="1085"/>
    <cellStyle name="Обычный 6 2 3 5 3 2 4 2 2" xfId="4017"/>
    <cellStyle name="Обычный 6 2 3 5 3 2 4 3" xfId="4016"/>
    <cellStyle name="Обычный 6 2 3 5 3 2 5" xfId="1086"/>
    <cellStyle name="Обычный 6 2 3 5 3 2 5 2" xfId="1087"/>
    <cellStyle name="Обычный 6 2 3 5 3 2 5 2 2" xfId="4019"/>
    <cellStyle name="Обычный 6 2 3 5 3 2 5 3" xfId="4018"/>
    <cellStyle name="Обычный 6 2 3 5 3 2 6" xfId="1088"/>
    <cellStyle name="Обычный 6 2 3 5 3 2 6 2" xfId="1089"/>
    <cellStyle name="Обычный 6 2 3 5 3 2 6 2 2" xfId="4021"/>
    <cellStyle name="Обычный 6 2 3 5 3 2 6 3" xfId="4020"/>
    <cellStyle name="Обычный 6 2 3 5 3 2 7" xfId="1090"/>
    <cellStyle name="Обычный 6 2 3 5 3 2 7 2" xfId="1091"/>
    <cellStyle name="Обычный 6 2 3 5 3 2 7 2 2" xfId="4023"/>
    <cellStyle name="Обычный 6 2 3 5 3 2 7 3" xfId="4022"/>
    <cellStyle name="Обычный 6 2 3 5 3 2 8" xfId="4024"/>
    <cellStyle name="Обычный 6 2 3 5 3 2 9" xfId="4011"/>
    <cellStyle name="Обычный 6 2 3 5 3 3" xfId="4025"/>
    <cellStyle name="Обычный 6 2 3 5 3 4" xfId="4010"/>
    <cellStyle name="Обычный 6 2 3 5 4" xfId="1092"/>
    <cellStyle name="Обычный 6 2 3 5 4 2" xfId="1093"/>
    <cellStyle name="Обычный 6 2 3 5 4 2 2" xfId="1094"/>
    <cellStyle name="Обычный 6 2 3 5 4 2 2 2" xfId="4028"/>
    <cellStyle name="Обычный 6 2 3 5 4 2 3" xfId="4027"/>
    <cellStyle name="Обычный 6 2 3 5 4 3" xfId="1095"/>
    <cellStyle name="Обычный 6 2 3 5 4 3 2" xfId="1096"/>
    <cellStyle name="Обычный 6 2 3 5 4 3 2 2" xfId="4030"/>
    <cellStyle name="Обычный 6 2 3 5 4 3 3" xfId="4029"/>
    <cellStyle name="Обычный 6 2 3 5 4 4" xfId="1097"/>
    <cellStyle name="Обычный 6 2 3 5 4 4 2" xfId="1098"/>
    <cellStyle name="Обычный 6 2 3 5 4 4 2 2" xfId="4032"/>
    <cellStyle name="Обычный 6 2 3 5 4 4 3" xfId="4031"/>
    <cellStyle name="Обычный 6 2 3 5 4 5" xfId="1099"/>
    <cellStyle name="Обычный 6 2 3 5 4 5 2" xfId="1100"/>
    <cellStyle name="Обычный 6 2 3 5 4 5 2 2" xfId="4034"/>
    <cellStyle name="Обычный 6 2 3 5 4 5 3" xfId="4033"/>
    <cellStyle name="Обычный 6 2 3 5 4 6" xfId="1101"/>
    <cellStyle name="Обычный 6 2 3 5 4 6 2" xfId="1102"/>
    <cellStyle name="Обычный 6 2 3 5 4 6 2 2" xfId="4036"/>
    <cellStyle name="Обычный 6 2 3 5 4 6 3" xfId="4035"/>
    <cellStyle name="Обычный 6 2 3 5 4 7" xfId="1103"/>
    <cellStyle name="Обычный 6 2 3 5 4 7 2" xfId="1104"/>
    <cellStyle name="Обычный 6 2 3 5 4 7 2 2" xfId="4038"/>
    <cellStyle name="Обычный 6 2 3 5 4 7 3" xfId="4037"/>
    <cellStyle name="Обычный 6 2 3 5 4 8" xfId="4039"/>
    <cellStyle name="Обычный 6 2 3 5 4 9" xfId="4026"/>
    <cellStyle name="Обычный 6 2 3 5 5" xfId="4040"/>
    <cellStyle name="Обычный 6 2 3 5 6" xfId="3993"/>
    <cellStyle name="Обычный 6 2 3 6" xfId="1105"/>
    <cellStyle name="Обычный 6 2 3 6 2" xfId="1106"/>
    <cellStyle name="Обычный 6 2 3 6 2 2" xfId="1107"/>
    <cellStyle name="Обычный 6 2 3 6 2 2 2" xfId="1108"/>
    <cellStyle name="Обычный 6 2 3 6 2 2 2 2" xfId="4044"/>
    <cellStyle name="Обычный 6 2 3 6 2 2 3" xfId="4043"/>
    <cellStyle name="Обычный 6 2 3 6 2 3" xfId="1109"/>
    <cellStyle name="Обычный 6 2 3 6 2 3 2" xfId="1110"/>
    <cellStyle name="Обычный 6 2 3 6 2 3 2 2" xfId="4046"/>
    <cellStyle name="Обычный 6 2 3 6 2 3 3" xfId="4045"/>
    <cellStyle name="Обычный 6 2 3 6 2 4" xfId="1111"/>
    <cellStyle name="Обычный 6 2 3 6 2 4 2" xfId="1112"/>
    <cellStyle name="Обычный 6 2 3 6 2 4 2 2" xfId="4048"/>
    <cellStyle name="Обычный 6 2 3 6 2 4 3" xfId="4047"/>
    <cellStyle name="Обычный 6 2 3 6 2 5" xfId="1113"/>
    <cellStyle name="Обычный 6 2 3 6 2 5 2" xfId="1114"/>
    <cellStyle name="Обычный 6 2 3 6 2 5 2 2" xfId="4050"/>
    <cellStyle name="Обычный 6 2 3 6 2 5 3" xfId="4049"/>
    <cellStyle name="Обычный 6 2 3 6 2 6" xfId="1115"/>
    <cellStyle name="Обычный 6 2 3 6 2 6 2" xfId="1116"/>
    <cellStyle name="Обычный 6 2 3 6 2 6 2 2" xfId="4052"/>
    <cellStyle name="Обычный 6 2 3 6 2 6 3" xfId="4051"/>
    <cellStyle name="Обычный 6 2 3 6 2 7" xfId="1117"/>
    <cellStyle name="Обычный 6 2 3 6 2 7 2" xfId="1118"/>
    <cellStyle name="Обычный 6 2 3 6 2 7 2 2" xfId="4054"/>
    <cellStyle name="Обычный 6 2 3 6 2 7 3" xfId="4053"/>
    <cellStyle name="Обычный 6 2 3 6 2 8" xfId="4055"/>
    <cellStyle name="Обычный 6 2 3 6 2 9" xfId="4042"/>
    <cellStyle name="Обычный 6 2 3 6 3" xfId="4056"/>
    <cellStyle name="Обычный 6 2 3 6 4" xfId="4041"/>
    <cellStyle name="Обычный 6 2 3 7" xfId="1119"/>
    <cellStyle name="Обычный 6 2 3 7 2" xfId="1120"/>
    <cellStyle name="Обычный 6 2 3 7 2 2" xfId="1121"/>
    <cellStyle name="Обычный 6 2 3 7 2 2 2" xfId="1122"/>
    <cellStyle name="Обычный 6 2 3 7 2 2 2 2" xfId="4060"/>
    <cellStyle name="Обычный 6 2 3 7 2 2 3" xfId="4059"/>
    <cellStyle name="Обычный 6 2 3 7 2 3" xfId="1123"/>
    <cellStyle name="Обычный 6 2 3 7 2 3 2" xfId="1124"/>
    <cellStyle name="Обычный 6 2 3 7 2 3 2 2" xfId="4062"/>
    <cellStyle name="Обычный 6 2 3 7 2 3 3" xfId="4061"/>
    <cellStyle name="Обычный 6 2 3 7 2 4" xfId="1125"/>
    <cellStyle name="Обычный 6 2 3 7 2 4 2" xfId="1126"/>
    <cellStyle name="Обычный 6 2 3 7 2 4 2 2" xfId="4064"/>
    <cellStyle name="Обычный 6 2 3 7 2 4 3" xfId="4063"/>
    <cellStyle name="Обычный 6 2 3 7 2 5" xfId="1127"/>
    <cellStyle name="Обычный 6 2 3 7 2 5 2" xfId="1128"/>
    <cellStyle name="Обычный 6 2 3 7 2 5 2 2" xfId="4066"/>
    <cellStyle name="Обычный 6 2 3 7 2 5 3" xfId="4065"/>
    <cellStyle name="Обычный 6 2 3 7 2 6" xfId="1129"/>
    <cellStyle name="Обычный 6 2 3 7 2 6 2" xfId="1130"/>
    <cellStyle name="Обычный 6 2 3 7 2 6 2 2" xfId="4068"/>
    <cellStyle name="Обычный 6 2 3 7 2 6 3" xfId="4067"/>
    <cellStyle name="Обычный 6 2 3 7 2 7" xfId="1131"/>
    <cellStyle name="Обычный 6 2 3 7 2 7 2" xfId="1132"/>
    <cellStyle name="Обычный 6 2 3 7 2 7 2 2" xfId="4070"/>
    <cellStyle name="Обычный 6 2 3 7 2 7 3" xfId="4069"/>
    <cellStyle name="Обычный 6 2 3 7 2 8" xfId="4071"/>
    <cellStyle name="Обычный 6 2 3 7 2 9" xfId="4058"/>
    <cellStyle name="Обычный 6 2 3 7 3" xfId="4072"/>
    <cellStyle name="Обычный 6 2 3 7 4" xfId="4057"/>
    <cellStyle name="Обычный 6 2 3 8" xfId="1133"/>
    <cellStyle name="Обычный 6 2 3 8 2" xfId="1134"/>
    <cellStyle name="Обычный 6 2 3 8 2 2" xfId="1135"/>
    <cellStyle name="Обычный 6 2 3 8 2 2 2" xfId="1136"/>
    <cellStyle name="Обычный 6 2 3 8 2 2 2 2" xfId="4076"/>
    <cellStyle name="Обычный 6 2 3 8 2 2 3" xfId="4075"/>
    <cellStyle name="Обычный 6 2 3 8 2 3" xfId="1137"/>
    <cellStyle name="Обычный 6 2 3 8 2 3 2" xfId="1138"/>
    <cellStyle name="Обычный 6 2 3 8 2 3 2 2" xfId="4078"/>
    <cellStyle name="Обычный 6 2 3 8 2 3 3" xfId="4077"/>
    <cellStyle name="Обычный 6 2 3 8 2 4" xfId="1139"/>
    <cellStyle name="Обычный 6 2 3 8 2 4 2" xfId="1140"/>
    <cellStyle name="Обычный 6 2 3 8 2 4 2 2" xfId="4080"/>
    <cellStyle name="Обычный 6 2 3 8 2 4 3" xfId="4079"/>
    <cellStyle name="Обычный 6 2 3 8 2 5" xfId="1141"/>
    <cellStyle name="Обычный 6 2 3 8 2 5 2" xfId="1142"/>
    <cellStyle name="Обычный 6 2 3 8 2 5 2 2" xfId="4082"/>
    <cellStyle name="Обычный 6 2 3 8 2 5 3" xfId="4081"/>
    <cellStyle name="Обычный 6 2 3 8 2 6" xfId="1143"/>
    <cellStyle name="Обычный 6 2 3 8 2 6 2" xfId="1144"/>
    <cellStyle name="Обычный 6 2 3 8 2 6 2 2" xfId="4084"/>
    <cellStyle name="Обычный 6 2 3 8 2 6 3" xfId="4083"/>
    <cellStyle name="Обычный 6 2 3 8 2 7" xfId="1145"/>
    <cellStyle name="Обычный 6 2 3 8 2 7 2" xfId="1146"/>
    <cellStyle name="Обычный 6 2 3 8 2 7 2 2" xfId="4086"/>
    <cellStyle name="Обычный 6 2 3 8 2 7 3" xfId="4085"/>
    <cellStyle name="Обычный 6 2 3 8 2 8" xfId="4087"/>
    <cellStyle name="Обычный 6 2 3 8 2 9" xfId="4074"/>
    <cellStyle name="Обычный 6 2 3 8 3" xfId="4088"/>
    <cellStyle name="Обычный 6 2 3 8 4" xfId="4073"/>
    <cellStyle name="Обычный 6 2 3 9" xfId="1147"/>
    <cellStyle name="Обычный 6 2 3 9 2" xfId="1148"/>
    <cellStyle name="Обычный 6 2 3 9 2 2" xfId="1149"/>
    <cellStyle name="Обычный 6 2 3 9 2 2 2" xfId="4091"/>
    <cellStyle name="Обычный 6 2 3 9 2 3" xfId="4090"/>
    <cellStyle name="Обычный 6 2 3 9 3" xfId="1150"/>
    <cellStyle name="Обычный 6 2 3 9 3 2" xfId="1151"/>
    <cellStyle name="Обычный 6 2 3 9 3 2 2" xfId="4093"/>
    <cellStyle name="Обычный 6 2 3 9 3 3" xfId="4092"/>
    <cellStyle name="Обычный 6 2 3 9 4" xfId="1152"/>
    <cellStyle name="Обычный 6 2 3 9 4 2" xfId="1153"/>
    <cellStyle name="Обычный 6 2 3 9 4 2 2" xfId="4095"/>
    <cellStyle name="Обычный 6 2 3 9 4 3" xfId="4094"/>
    <cellStyle name="Обычный 6 2 3 9 5" xfId="1154"/>
    <cellStyle name="Обычный 6 2 3 9 5 2" xfId="1155"/>
    <cellStyle name="Обычный 6 2 3 9 5 2 2" xfId="4097"/>
    <cellStyle name="Обычный 6 2 3 9 5 3" xfId="4096"/>
    <cellStyle name="Обычный 6 2 3 9 6" xfId="1156"/>
    <cellStyle name="Обычный 6 2 3 9 6 2" xfId="1157"/>
    <cellStyle name="Обычный 6 2 3 9 6 2 2" xfId="4099"/>
    <cellStyle name="Обычный 6 2 3 9 6 3" xfId="4098"/>
    <cellStyle name="Обычный 6 2 3 9 7" xfId="1158"/>
    <cellStyle name="Обычный 6 2 3 9 7 2" xfId="1159"/>
    <cellStyle name="Обычный 6 2 3 9 7 2 2" xfId="4101"/>
    <cellStyle name="Обычный 6 2 3 9 7 3" xfId="4100"/>
    <cellStyle name="Обычный 6 2 3 9 8" xfId="4102"/>
    <cellStyle name="Обычный 6 2 3 9 9" xfId="4089"/>
    <cellStyle name="Обычный 6 2 4" xfId="1160"/>
    <cellStyle name="Обычный 6 2 4 2" xfId="1161"/>
    <cellStyle name="Обычный 6 2 4 2 2" xfId="1162"/>
    <cellStyle name="Обычный 6 2 4 2 2 2" xfId="1163"/>
    <cellStyle name="Обычный 6 2 4 2 2 2 2" xfId="1164"/>
    <cellStyle name="Обычный 6 2 4 2 2 2 2 2" xfId="1165"/>
    <cellStyle name="Обычный 6 2 4 2 2 2 2 2 2" xfId="4108"/>
    <cellStyle name="Обычный 6 2 4 2 2 2 2 3" xfId="4107"/>
    <cellStyle name="Обычный 6 2 4 2 2 2 3" xfId="1166"/>
    <cellStyle name="Обычный 6 2 4 2 2 2 3 2" xfId="1167"/>
    <cellStyle name="Обычный 6 2 4 2 2 2 3 2 2" xfId="4110"/>
    <cellStyle name="Обычный 6 2 4 2 2 2 3 3" xfId="4109"/>
    <cellStyle name="Обычный 6 2 4 2 2 2 4" xfId="1168"/>
    <cellStyle name="Обычный 6 2 4 2 2 2 4 2" xfId="1169"/>
    <cellStyle name="Обычный 6 2 4 2 2 2 4 2 2" xfId="4112"/>
    <cellStyle name="Обычный 6 2 4 2 2 2 4 3" xfId="4111"/>
    <cellStyle name="Обычный 6 2 4 2 2 2 5" xfId="1170"/>
    <cellStyle name="Обычный 6 2 4 2 2 2 5 2" xfId="1171"/>
    <cellStyle name="Обычный 6 2 4 2 2 2 5 2 2" xfId="4114"/>
    <cellStyle name="Обычный 6 2 4 2 2 2 5 3" xfId="4113"/>
    <cellStyle name="Обычный 6 2 4 2 2 2 6" xfId="1172"/>
    <cellStyle name="Обычный 6 2 4 2 2 2 6 2" xfId="1173"/>
    <cellStyle name="Обычный 6 2 4 2 2 2 6 2 2" xfId="4116"/>
    <cellStyle name="Обычный 6 2 4 2 2 2 6 3" xfId="4115"/>
    <cellStyle name="Обычный 6 2 4 2 2 2 7" xfId="1174"/>
    <cellStyle name="Обычный 6 2 4 2 2 2 7 2" xfId="1175"/>
    <cellStyle name="Обычный 6 2 4 2 2 2 7 2 2" xfId="4118"/>
    <cellStyle name="Обычный 6 2 4 2 2 2 7 3" xfId="4117"/>
    <cellStyle name="Обычный 6 2 4 2 2 2 8" xfId="4119"/>
    <cellStyle name="Обычный 6 2 4 2 2 2 9" xfId="4106"/>
    <cellStyle name="Обычный 6 2 4 2 2 3" xfId="4120"/>
    <cellStyle name="Обычный 6 2 4 2 2 4" xfId="4105"/>
    <cellStyle name="Обычный 6 2 4 2 3" xfId="1176"/>
    <cellStyle name="Обычный 6 2 4 2 3 2" xfId="1177"/>
    <cellStyle name="Обычный 6 2 4 2 3 2 2" xfId="1178"/>
    <cellStyle name="Обычный 6 2 4 2 3 2 2 2" xfId="1179"/>
    <cellStyle name="Обычный 6 2 4 2 3 2 2 2 2" xfId="4124"/>
    <cellStyle name="Обычный 6 2 4 2 3 2 2 3" xfId="4123"/>
    <cellStyle name="Обычный 6 2 4 2 3 2 3" xfId="1180"/>
    <cellStyle name="Обычный 6 2 4 2 3 2 3 2" xfId="1181"/>
    <cellStyle name="Обычный 6 2 4 2 3 2 3 2 2" xfId="4126"/>
    <cellStyle name="Обычный 6 2 4 2 3 2 3 3" xfId="4125"/>
    <cellStyle name="Обычный 6 2 4 2 3 2 4" xfId="1182"/>
    <cellStyle name="Обычный 6 2 4 2 3 2 4 2" xfId="1183"/>
    <cellStyle name="Обычный 6 2 4 2 3 2 4 2 2" xfId="4128"/>
    <cellStyle name="Обычный 6 2 4 2 3 2 4 3" xfId="4127"/>
    <cellStyle name="Обычный 6 2 4 2 3 2 5" xfId="1184"/>
    <cellStyle name="Обычный 6 2 4 2 3 2 5 2" xfId="1185"/>
    <cellStyle name="Обычный 6 2 4 2 3 2 5 2 2" xfId="4130"/>
    <cellStyle name="Обычный 6 2 4 2 3 2 5 3" xfId="4129"/>
    <cellStyle name="Обычный 6 2 4 2 3 2 6" xfId="1186"/>
    <cellStyle name="Обычный 6 2 4 2 3 2 6 2" xfId="1187"/>
    <cellStyle name="Обычный 6 2 4 2 3 2 6 2 2" xfId="4132"/>
    <cellStyle name="Обычный 6 2 4 2 3 2 6 3" xfId="4131"/>
    <cellStyle name="Обычный 6 2 4 2 3 2 7" xfId="1188"/>
    <cellStyle name="Обычный 6 2 4 2 3 2 7 2" xfId="1189"/>
    <cellStyle name="Обычный 6 2 4 2 3 2 7 2 2" xfId="4134"/>
    <cellStyle name="Обычный 6 2 4 2 3 2 7 3" xfId="4133"/>
    <cellStyle name="Обычный 6 2 4 2 3 2 8" xfId="4135"/>
    <cellStyle name="Обычный 6 2 4 2 3 2 9" xfId="4122"/>
    <cellStyle name="Обычный 6 2 4 2 3 3" xfId="4136"/>
    <cellStyle name="Обычный 6 2 4 2 3 4" xfId="4121"/>
    <cellStyle name="Обычный 6 2 4 2 4" xfId="1190"/>
    <cellStyle name="Обычный 6 2 4 2 4 2" xfId="1191"/>
    <cellStyle name="Обычный 6 2 4 2 4 2 2" xfId="1192"/>
    <cellStyle name="Обычный 6 2 4 2 4 2 2 2" xfId="4139"/>
    <cellStyle name="Обычный 6 2 4 2 4 2 3" xfId="4138"/>
    <cellStyle name="Обычный 6 2 4 2 4 3" xfId="1193"/>
    <cellStyle name="Обычный 6 2 4 2 4 3 2" xfId="1194"/>
    <cellStyle name="Обычный 6 2 4 2 4 3 2 2" xfId="4141"/>
    <cellStyle name="Обычный 6 2 4 2 4 3 3" xfId="4140"/>
    <cellStyle name="Обычный 6 2 4 2 4 4" xfId="1195"/>
    <cellStyle name="Обычный 6 2 4 2 4 4 2" xfId="1196"/>
    <cellStyle name="Обычный 6 2 4 2 4 4 2 2" xfId="4143"/>
    <cellStyle name="Обычный 6 2 4 2 4 4 3" xfId="4142"/>
    <cellStyle name="Обычный 6 2 4 2 4 5" xfId="1197"/>
    <cellStyle name="Обычный 6 2 4 2 4 5 2" xfId="1198"/>
    <cellStyle name="Обычный 6 2 4 2 4 5 2 2" xfId="4145"/>
    <cellStyle name="Обычный 6 2 4 2 4 5 3" xfId="4144"/>
    <cellStyle name="Обычный 6 2 4 2 4 6" xfId="1199"/>
    <cellStyle name="Обычный 6 2 4 2 4 6 2" xfId="1200"/>
    <cellStyle name="Обычный 6 2 4 2 4 6 2 2" xfId="4147"/>
    <cellStyle name="Обычный 6 2 4 2 4 6 3" xfId="4146"/>
    <cellStyle name="Обычный 6 2 4 2 4 7" xfId="1201"/>
    <cellStyle name="Обычный 6 2 4 2 4 7 2" xfId="1202"/>
    <cellStyle name="Обычный 6 2 4 2 4 7 2 2" xfId="4149"/>
    <cellStyle name="Обычный 6 2 4 2 4 7 3" xfId="4148"/>
    <cellStyle name="Обычный 6 2 4 2 4 8" xfId="4150"/>
    <cellStyle name="Обычный 6 2 4 2 4 9" xfId="4137"/>
    <cellStyle name="Обычный 6 2 4 2 5" xfId="4151"/>
    <cellStyle name="Обычный 6 2 4 2 6" xfId="4104"/>
    <cellStyle name="Обычный 6 2 4 3" xfId="1203"/>
    <cellStyle name="Обычный 6 2 4 3 2" xfId="1204"/>
    <cellStyle name="Обычный 6 2 4 3 2 2" xfId="1205"/>
    <cellStyle name="Обычный 6 2 4 3 2 2 2" xfId="1206"/>
    <cellStyle name="Обычный 6 2 4 3 2 2 2 2" xfId="4155"/>
    <cellStyle name="Обычный 6 2 4 3 2 2 3" xfId="4154"/>
    <cellStyle name="Обычный 6 2 4 3 2 3" xfId="1207"/>
    <cellStyle name="Обычный 6 2 4 3 2 3 2" xfId="1208"/>
    <cellStyle name="Обычный 6 2 4 3 2 3 2 2" xfId="4157"/>
    <cellStyle name="Обычный 6 2 4 3 2 3 3" xfId="4156"/>
    <cellStyle name="Обычный 6 2 4 3 2 4" xfId="1209"/>
    <cellStyle name="Обычный 6 2 4 3 2 4 2" xfId="1210"/>
    <cellStyle name="Обычный 6 2 4 3 2 4 2 2" xfId="4159"/>
    <cellStyle name="Обычный 6 2 4 3 2 4 3" xfId="4158"/>
    <cellStyle name="Обычный 6 2 4 3 2 5" xfId="1211"/>
    <cellStyle name="Обычный 6 2 4 3 2 5 2" xfId="1212"/>
    <cellStyle name="Обычный 6 2 4 3 2 5 2 2" xfId="4161"/>
    <cellStyle name="Обычный 6 2 4 3 2 5 3" xfId="4160"/>
    <cellStyle name="Обычный 6 2 4 3 2 6" xfId="1213"/>
    <cellStyle name="Обычный 6 2 4 3 2 6 2" xfId="1214"/>
    <cellStyle name="Обычный 6 2 4 3 2 6 2 2" xfId="4163"/>
    <cellStyle name="Обычный 6 2 4 3 2 6 3" xfId="4162"/>
    <cellStyle name="Обычный 6 2 4 3 2 7" xfId="1215"/>
    <cellStyle name="Обычный 6 2 4 3 2 7 2" xfId="1216"/>
    <cellStyle name="Обычный 6 2 4 3 2 7 2 2" xfId="4165"/>
    <cellStyle name="Обычный 6 2 4 3 2 7 3" xfId="4164"/>
    <cellStyle name="Обычный 6 2 4 3 2 8" xfId="4166"/>
    <cellStyle name="Обычный 6 2 4 3 2 9" xfId="4153"/>
    <cellStyle name="Обычный 6 2 4 3 3" xfId="4167"/>
    <cellStyle name="Обычный 6 2 4 3 4" xfId="4152"/>
    <cellStyle name="Обычный 6 2 4 4" xfId="1217"/>
    <cellStyle name="Обычный 6 2 4 4 2" xfId="1218"/>
    <cellStyle name="Обычный 6 2 4 4 2 2" xfId="1219"/>
    <cellStyle name="Обычный 6 2 4 4 2 2 2" xfId="1220"/>
    <cellStyle name="Обычный 6 2 4 4 2 2 2 2" xfId="4171"/>
    <cellStyle name="Обычный 6 2 4 4 2 2 3" xfId="4170"/>
    <cellStyle name="Обычный 6 2 4 4 2 3" xfId="1221"/>
    <cellStyle name="Обычный 6 2 4 4 2 3 2" xfId="1222"/>
    <cellStyle name="Обычный 6 2 4 4 2 3 2 2" xfId="4173"/>
    <cellStyle name="Обычный 6 2 4 4 2 3 3" xfId="4172"/>
    <cellStyle name="Обычный 6 2 4 4 2 4" xfId="1223"/>
    <cellStyle name="Обычный 6 2 4 4 2 4 2" xfId="1224"/>
    <cellStyle name="Обычный 6 2 4 4 2 4 2 2" xfId="4175"/>
    <cellStyle name="Обычный 6 2 4 4 2 4 3" xfId="4174"/>
    <cellStyle name="Обычный 6 2 4 4 2 5" xfId="1225"/>
    <cellStyle name="Обычный 6 2 4 4 2 5 2" xfId="1226"/>
    <cellStyle name="Обычный 6 2 4 4 2 5 2 2" xfId="4177"/>
    <cellStyle name="Обычный 6 2 4 4 2 5 3" xfId="4176"/>
    <cellStyle name="Обычный 6 2 4 4 2 6" xfId="1227"/>
    <cellStyle name="Обычный 6 2 4 4 2 6 2" xfId="1228"/>
    <cellStyle name="Обычный 6 2 4 4 2 6 2 2" xfId="4179"/>
    <cellStyle name="Обычный 6 2 4 4 2 6 3" xfId="4178"/>
    <cellStyle name="Обычный 6 2 4 4 2 7" xfId="1229"/>
    <cellStyle name="Обычный 6 2 4 4 2 7 2" xfId="1230"/>
    <cellStyle name="Обычный 6 2 4 4 2 7 2 2" xfId="4181"/>
    <cellStyle name="Обычный 6 2 4 4 2 7 3" xfId="4180"/>
    <cellStyle name="Обычный 6 2 4 4 2 8" xfId="4182"/>
    <cellStyle name="Обычный 6 2 4 4 2 9" xfId="4169"/>
    <cellStyle name="Обычный 6 2 4 4 3" xfId="4183"/>
    <cellStyle name="Обычный 6 2 4 4 4" xfId="4168"/>
    <cellStyle name="Обычный 6 2 4 5" xfId="1231"/>
    <cellStyle name="Обычный 6 2 4 5 2" xfId="1232"/>
    <cellStyle name="Обычный 6 2 4 5 2 2" xfId="1233"/>
    <cellStyle name="Обычный 6 2 4 5 2 2 2" xfId="4186"/>
    <cellStyle name="Обычный 6 2 4 5 2 3" xfId="4185"/>
    <cellStyle name="Обычный 6 2 4 5 3" xfId="1234"/>
    <cellStyle name="Обычный 6 2 4 5 3 2" xfId="1235"/>
    <cellStyle name="Обычный 6 2 4 5 3 2 2" xfId="4188"/>
    <cellStyle name="Обычный 6 2 4 5 3 3" xfId="4187"/>
    <cellStyle name="Обычный 6 2 4 5 4" xfId="1236"/>
    <cellStyle name="Обычный 6 2 4 5 4 2" xfId="1237"/>
    <cellStyle name="Обычный 6 2 4 5 4 2 2" xfId="4190"/>
    <cellStyle name="Обычный 6 2 4 5 4 3" xfId="4189"/>
    <cellStyle name="Обычный 6 2 4 5 5" xfId="1238"/>
    <cellStyle name="Обычный 6 2 4 5 5 2" xfId="1239"/>
    <cellStyle name="Обычный 6 2 4 5 5 2 2" xfId="4192"/>
    <cellStyle name="Обычный 6 2 4 5 5 3" xfId="4191"/>
    <cellStyle name="Обычный 6 2 4 5 6" xfId="1240"/>
    <cellStyle name="Обычный 6 2 4 5 6 2" xfId="1241"/>
    <cellStyle name="Обычный 6 2 4 5 6 2 2" xfId="4194"/>
    <cellStyle name="Обычный 6 2 4 5 6 3" xfId="4193"/>
    <cellStyle name="Обычный 6 2 4 5 7" xfId="1242"/>
    <cellStyle name="Обычный 6 2 4 5 7 2" xfId="1243"/>
    <cellStyle name="Обычный 6 2 4 5 7 2 2" xfId="4196"/>
    <cellStyle name="Обычный 6 2 4 5 7 3" xfId="4195"/>
    <cellStyle name="Обычный 6 2 4 5 8" xfId="4197"/>
    <cellStyle name="Обычный 6 2 4 5 9" xfId="4184"/>
    <cellStyle name="Обычный 6 2 4 6" xfId="4198"/>
    <cellStyle name="Обычный 6 2 4 7" xfId="4103"/>
    <cellStyle name="Обычный 6 2 5" xfId="1244"/>
    <cellStyle name="Обычный 6 2 5 2" xfId="1245"/>
    <cellStyle name="Обычный 6 2 5 2 2" xfId="1246"/>
    <cellStyle name="Обычный 6 2 5 2 2 2" xfId="1247"/>
    <cellStyle name="Обычный 6 2 5 2 2 2 2" xfId="1248"/>
    <cellStyle name="Обычный 6 2 5 2 2 2 2 2" xfId="1249"/>
    <cellStyle name="Обычный 6 2 5 2 2 2 2 2 2" xfId="4204"/>
    <cellStyle name="Обычный 6 2 5 2 2 2 2 3" xfId="4203"/>
    <cellStyle name="Обычный 6 2 5 2 2 2 3" xfId="1250"/>
    <cellStyle name="Обычный 6 2 5 2 2 2 3 2" xfId="1251"/>
    <cellStyle name="Обычный 6 2 5 2 2 2 3 2 2" xfId="4206"/>
    <cellStyle name="Обычный 6 2 5 2 2 2 3 3" xfId="4205"/>
    <cellStyle name="Обычный 6 2 5 2 2 2 4" xfId="1252"/>
    <cellStyle name="Обычный 6 2 5 2 2 2 4 2" xfId="1253"/>
    <cellStyle name="Обычный 6 2 5 2 2 2 4 2 2" xfId="4208"/>
    <cellStyle name="Обычный 6 2 5 2 2 2 4 3" xfId="4207"/>
    <cellStyle name="Обычный 6 2 5 2 2 2 5" xfId="1254"/>
    <cellStyle name="Обычный 6 2 5 2 2 2 5 2" xfId="1255"/>
    <cellStyle name="Обычный 6 2 5 2 2 2 5 2 2" xfId="4210"/>
    <cellStyle name="Обычный 6 2 5 2 2 2 5 3" xfId="4209"/>
    <cellStyle name="Обычный 6 2 5 2 2 2 6" xfId="1256"/>
    <cellStyle name="Обычный 6 2 5 2 2 2 6 2" xfId="1257"/>
    <cellStyle name="Обычный 6 2 5 2 2 2 6 2 2" xfId="4212"/>
    <cellStyle name="Обычный 6 2 5 2 2 2 6 3" xfId="4211"/>
    <cellStyle name="Обычный 6 2 5 2 2 2 7" xfId="1258"/>
    <cellStyle name="Обычный 6 2 5 2 2 2 7 2" xfId="1259"/>
    <cellStyle name="Обычный 6 2 5 2 2 2 7 2 2" xfId="4214"/>
    <cellStyle name="Обычный 6 2 5 2 2 2 7 3" xfId="4213"/>
    <cellStyle name="Обычный 6 2 5 2 2 2 8" xfId="4215"/>
    <cellStyle name="Обычный 6 2 5 2 2 2 9" xfId="4202"/>
    <cellStyle name="Обычный 6 2 5 2 2 3" xfId="4216"/>
    <cellStyle name="Обычный 6 2 5 2 2 4" xfId="4201"/>
    <cellStyle name="Обычный 6 2 5 2 3" xfId="1260"/>
    <cellStyle name="Обычный 6 2 5 2 3 2" xfId="1261"/>
    <cellStyle name="Обычный 6 2 5 2 3 2 2" xfId="1262"/>
    <cellStyle name="Обычный 6 2 5 2 3 2 2 2" xfId="1263"/>
    <cellStyle name="Обычный 6 2 5 2 3 2 2 2 2" xfId="4220"/>
    <cellStyle name="Обычный 6 2 5 2 3 2 2 3" xfId="4219"/>
    <cellStyle name="Обычный 6 2 5 2 3 2 3" xfId="1264"/>
    <cellStyle name="Обычный 6 2 5 2 3 2 3 2" xfId="1265"/>
    <cellStyle name="Обычный 6 2 5 2 3 2 3 2 2" xfId="4222"/>
    <cellStyle name="Обычный 6 2 5 2 3 2 3 3" xfId="4221"/>
    <cellStyle name="Обычный 6 2 5 2 3 2 4" xfId="1266"/>
    <cellStyle name="Обычный 6 2 5 2 3 2 4 2" xfId="1267"/>
    <cellStyle name="Обычный 6 2 5 2 3 2 4 2 2" xfId="4224"/>
    <cellStyle name="Обычный 6 2 5 2 3 2 4 3" xfId="4223"/>
    <cellStyle name="Обычный 6 2 5 2 3 2 5" xfId="1268"/>
    <cellStyle name="Обычный 6 2 5 2 3 2 5 2" xfId="1269"/>
    <cellStyle name="Обычный 6 2 5 2 3 2 5 2 2" xfId="4226"/>
    <cellStyle name="Обычный 6 2 5 2 3 2 5 3" xfId="4225"/>
    <cellStyle name="Обычный 6 2 5 2 3 2 6" xfId="1270"/>
    <cellStyle name="Обычный 6 2 5 2 3 2 6 2" xfId="1271"/>
    <cellStyle name="Обычный 6 2 5 2 3 2 6 2 2" xfId="4228"/>
    <cellStyle name="Обычный 6 2 5 2 3 2 6 3" xfId="4227"/>
    <cellStyle name="Обычный 6 2 5 2 3 2 7" xfId="1272"/>
    <cellStyle name="Обычный 6 2 5 2 3 2 7 2" xfId="1273"/>
    <cellStyle name="Обычный 6 2 5 2 3 2 7 2 2" xfId="4230"/>
    <cellStyle name="Обычный 6 2 5 2 3 2 7 3" xfId="4229"/>
    <cellStyle name="Обычный 6 2 5 2 3 2 8" xfId="4231"/>
    <cellStyle name="Обычный 6 2 5 2 3 2 9" xfId="4218"/>
    <cellStyle name="Обычный 6 2 5 2 3 3" xfId="4232"/>
    <cellStyle name="Обычный 6 2 5 2 3 4" xfId="4217"/>
    <cellStyle name="Обычный 6 2 5 2 4" xfId="1274"/>
    <cellStyle name="Обычный 6 2 5 2 4 2" xfId="1275"/>
    <cellStyle name="Обычный 6 2 5 2 4 2 2" xfId="1276"/>
    <cellStyle name="Обычный 6 2 5 2 4 2 2 2" xfId="4235"/>
    <cellStyle name="Обычный 6 2 5 2 4 2 3" xfId="4234"/>
    <cellStyle name="Обычный 6 2 5 2 4 3" xfId="1277"/>
    <cellStyle name="Обычный 6 2 5 2 4 3 2" xfId="1278"/>
    <cellStyle name="Обычный 6 2 5 2 4 3 2 2" xfId="4237"/>
    <cellStyle name="Обычный 6 2 5 2 4 3 3" xfId="4236"/>
    <cellStyle name="Обычный 6 2 5 2 4 4" xfId="1279"/>
    <cellStyle name="Обычный 6 2 5 2 4 4 2" xfId="1280"/>
    <cellStyle name="Обычный 6 2 5 2 4 4 2 2" xfId="4239"/>
    <cellStyle name="Обычный 6 2 5 2 4 4 3" xfId="4238"/>
    <cellStyle name="Обычный 6 2 5 2 4 5" xfId="1281"/>
    <cellStyle name="Обычный 6 2 5 2 4 5 2" xfId="1282"/>
    <cellStyle name="Обычный 6 2 5 2 4 5 2 2" xfId="4241"/>
    <cellStyle name="Обычный 6 2 5 2 4 5 3" xfId="4240"/>
    <cellStyle name="Обычный 6 2 5 2 4 6" xfId="1283"/>
    <cellStyle name="Обычный 6 2 5 2 4 6 2" xfId="1284"/>
    <cellStyle name="Обычный 6 2 5 2 4 6 2 2" xfId="4243"/>
    <cellStyle name="Обычный 6 2 5 2 4 6 3" xfId="4242"/>
    <cellStyle name="Обычный 6 2 5 2 4 7" xfId="1285"/>
    <cellStyle name="Обычный 6 2 5 2 4 7 2" xfId="1286"/>
    <cellStyle name="Обычный 6 2 5 2 4 7 2 2" xfId="4245"/>
    <cellStyle name="Обычный 6 2 5 2 4 7 3" xfId="4244"/>
    <cellStyle name="Обычный 6 2 5 2 4 8" xfId="4246"/>
    <cellStyle name="Обычный 6 2 5 2 4 9" xfId="4233"/>
    <cellStyle name="Обычный 6 2 5 2 5" xfId="4247"/>
    <cellStyle name="Обычный 6 2 5 2 6" xfId="4200"/>
    <cellStyle name="Обычный 6 2 5 3" xfId="1287"/>
    <cellStyle name="Обычный 6 2 5 3 2" xfId="1288"/>
    <cellStyle name="Обычный 6 2 5 3 2 2" xfId="1289"/>
    <cellStyle name="Обычный 6 2 5 3 2 2 2" xfId="1290"/>
    <cellStyle name="Обычный 6 2 5 3 2 2 2 2" xfId="4251"/>
    <cellStyle name="Обычный 6 2 5 3 2 2 3" xfId="4250"/>
    <cellStyle name="Обычный 6 2 5 3 2 3" xfId="1291"/>
    <cellStyle name="Обычный 6 2 5 3 2 3 2" xfId="1292"/>
    <cellStyle name="Обычный 6 2 5 3 2 3 2 2" xfId="4253"/>
    <cellStyle name="Обычный 6 2 5 3 2 3 3" xfId="4252"/>
    <cellStyle name="Обычный 6 2 5 3 2 4" xfId="1293"/>
    <cellStyle name="Обычный 6 2 5 3 2 4 2" xfId="1294"/>
    <cellStyle name="Обычный 6 2 5 3 2 4 2 2" xfId="4255"/>
    <cellStyle name="Обычный 6 2 5 3 2 4 3" xfId="4254"/>
    <cellStyle name="Обычный 6 2 5 3 2 5" xfId="1295"/>
    <cellStyle name="Обычный 6 2 5 3 2 5 2" xfId="1296"/>
    <cellStyle name="Обычный 6 2 5 3 2 5 2 2" xfId="4257"/>
    <cellStyle name="Обычный 6 2 5 3 2 5 3" xfId="4256"/>
    <cellStyle name="Обычный 6 2 5 3 2 6" xfId="1297"/>
    <cellStyle name="Обычный 6 2 5 3 2 6 2" xfId="1298"/>
    <cellStyle name="Обычный 6 2 5 3 2 6 2 2" xfId="4259"/>
    <cellStyle name="Обычный 6 2 5 3 2 6 3" xfId="4258"/>
    <cellStyle name="Обычный 6 2 5 3 2 7" xfId="1299"/>
    <cellStyle name="Обычный 6 2 5 3 2 7 2" xfId="1300"/>
    <cellStyle name="Обычный 6 2 5 3 2 7 2 2" xfId="4261"/>
    <cellStyle name="Обычный 6 2 5 3 2 7 3" xfId="4260"/>
    <cellStyle name="Обычный 6 2 5 3 2 8" xfId="4262"/>
    <cellStyle name="Обычный 6 2 5 3 2 9" xfId="4249"/>
    <cellStyle name="Обычный 6 2 5 3 3" xfId="4263"/>
    <cellStyle name="Обычный 6 2 5 3 4" xfId="4248"/>
    <cellStyle name="Обычный 6 2 5 4" xfId="1301"/>
    <cellStyle name="Обычный 6 2 5 4 2" xfId="1302"/>
    <cellStyle name="Обычный 6 2 5 4 2 2" xfId="1303"/>
    <cellStyle name="Обычный 6 2 5 4 2 2 2" xfId="1304"/>
    <cellStyle name="Обычный 6 2 5 4 2 2 2 2" xfId="4267"/>
    <cellStyle name="Обычный 6 2 5 4 2 2 3" xfId="4266"/>
    <cellStyle name="Обычный 6 2 5 4 2 3" xfId="1305"/>
    <cellStyle name="Обычный 6 2 5 4 2 3 2" xfId="1306"/>
    <cellStyle name="Обычный 6 2 5 4 2 3 2 2" xfId="4269"/>
    <cellStyle name="Обычный 6 2 5 4 2 3 3" xfId="4268"/>
    <cellStyle name="Обычный 6 2 5 4 2 4" xfId="1307"/>
    <cellStyle name="Обычный 6 2 5 4 2 4 2" xfId="1308"/>
    <cellStyle name="Обычный 6 2 5 4 2 4 2 2" xfId="4271"/>
    <cellStyle name="Обычный 6 2 5 4 2 4 3" xfId="4270"/>
    <cellStyle name="Обычный 6 2 5 4 2 5" xfId="1309"/>
    <cellStyle name="Обычный 6 2 5 4 2 5 2" xfId="1310"/>
    <cellStyle name="Обычный 6 2 5 4 2 5 2 2" xfId="4273"/>
    <cellStyle name="Обычный 6 2 5 4 2 5 3" xfId="4272"/>
    <cellStyle name="Обычный 6 2 5 4 2 6" xfId="1311"/>
    <cellStyle name="Обычный 6 2 5 4 2 6 2" xfId="1312"/>
    <cellStyle name="Обычный 6 2 5 4 2 6 2 2" xfId="4275"/>
    <cellStyle name="Обычный 6 2 5 4 2 6 3" xfId="4274"/>
    <cellStyle name="Обычный 6 2 5 4 2 7" xfId="1313"/>
    <cellStyle name="Обычный 6 2 5 4 2 7 2" xfId="1314"/>
    <cellStyle name="Обычный 6 2 5 4 2 7 2 2" xfId="4277"/>
    <cellStyle name="Обычный 6 2 5 4 2 7 3" xfId="4276"/>
    <cellStyle name="Обычный 6 2 5 4 2 8" xfId="4278"/>
    <cellStyle name="Обычный 6 2 5 4 2 9" xfId="4265"/>
    <cellStyle name="Обычный 6 2 5 4 3" xfId="4279"/>
    <cellStyle name="Обычный 6 2 5 4 4" xfId="4264"/>
    <cellStyle name="Обычный 6 2 5 5" xfId="1315"/>
    <cellStyle name="Обычный 6 2 5 5 2" xfId="1316"/>
    <cellStyle name="Обычный 6 2 5 5 2 2" xfId="1317"/>
    <cellStyle name="Обычный 6 2 5 5 2 2 2" xfId="4282"/>
    <cellStyle name="Обычный 6 2 5 5 2 3" xfId="4281"/>
    <cellStyle name="Обычный 6 2 5 5 3" xfId="1318"/>
    <cellStyle name="Обычный 6 2 5 5 3 2" xfId="1319"/>
    <cellStyle name="Обычный 6 2 5 5 3 2 2" xfId="4284"/>
    <cellStyle name="Обычный 6 2 5 5 3 3" xfId="4283"/>
    <cellStyle name="Обычный 6 2 5 5 4" xfId="1320"/>
    <cellStyle name="Обычный 6 2 5 5 4 2" xfId="1321"/>
    <cellStyle name="Обычный 6 2 5 5 4 2 2" xfId="4286"/>
    <cellStyle name="Обычный 6 2 5 5 4 3" xfId="4285"/>
    <cellStyle name="Обычный 6 2 5 5 5" xfId="1322"/>
    <cellStyle name="Обычный 6 2 5 5 5 2" xfId="1323"/>
    <cellStyle name="Обычный 6 2 5 5 5 2 2" xfId="4288"/>
    <cellStyle name="Обычный 6 2 5 5 5 3" xfId="4287"/>
    <cellStyle name="Обычный 6 2 5 5 6" xfId="1324"/>
    <cellStyle name="Обычный 6 2 5 5 6 2" xfId="1325"/>
    <cellStyle name="Обычный 6 2 5 5 6 2 2" xfId="4290"/>
    <cellStyle name="Обычный 6 2 5 5 6 3" xfId="4289"/>
    <cellStyle name="Обычный 6 2 5 5 7" xfId="1326"/>
    <cellStyle name="Обычный 6 2 5 5 7 2" xfId="1327"/>
    <cellStyle name="Обычный 6 2 5 5 7 2 2" xfId="4292"/>
    <cellStyle name="Обычный 6 2 5 5 7 3" xfId="4291"/>
    <cellStyle name="Обычный 6 2 5 5 8" xfId="4293"/>
    <cellStyle name="Обычный 6 2 5 5 9" xfId="4280"/>
    <cellStyle name="Обычный 6 2 5 6" xfId="4294"/>
    <cellStyle name="Обычный 6 2 5 7" xfId="4199"/>
    <cellStyle name="Обычный 6 2 6" xfId="1328"/>
    <cellStyle name="Обычный 6 2 6 2" xfId="1329"/>
    <cellStyle name="Обычный 6 2 6 2 2" xfId="1330"/>
    <cellStyle name="Обычный 6 2 6 2 2 2" xfId="1331"/>
    <cellStyle name="Обычный 6 2 6 2 2 2 2" xfId="1332"/>
    <cellStyle name="Обычный 6 2 6 2 2 2 2 2" xfId="4299"/>
    <cellStyle name="Обычный 6 2 6 2 2 2 3" xfId="4298"/>
    <cellStyle name="Обычный 6 2 6 2 2 3" xfId="1333"/>
    <cellStyle name="Обычный 6 2 6 2 2 3 2" xfId="1334"/>
    <cellStyle name="Обычный 6 2 6 2 2 3 2 2" xfId="4301"/>
    <cellStyle name="Обычный 6 2 6 2 2 3 3" xfId="4300"/>
    <cellStyle name="Обычный 6 2 6 2 2 4" xfId="1335"/>
    <cellStyle name="Обычный 6 2 6 2 2 4 2" xfId="1336"/>
    <cellStyle name="Обычный 6 2 6 2 2 4 2 2" xfId="4303"/>
    <cellStyle name="Обычный 6 2 6 2 2 4 3" xfId="4302"/>
    <cellStyle name="Обычный 6 2 6 2 2 5" xfId="1337"/>
    <cellStyle name="Обычный 6 2 6 2 2 5 2" xfId="1338"/>
    <cellStyle name="Обычный 6 2 6 2 2 5 2 2" xfId="4305"/>
    <cellStyle name="Обычный 6 2 6 2 2 5 3" xfId="4304"/>
    <cellStyle name="Обычный 6 2 6 2 2 6" xfId="1339"/>
    <cellStyle name="Обычный 6 2 6 2 2 6 2" xfId="1340"/>
    <cellStyle name="Обычный 6 2 6 2 2 6 2 2" xfId="4307"/>
    <cellStyle name="Обычный 6 2 6 2 2 6 3" xfId="4306"/>
    <cellStyle name="Обычный 6 2 6 2 2 7" xfId="1341"/>
    <cellStyle name="Обычный 6 2 6 2 2 7 2" xfId="1342"/>
    <cellStyle name="Обычный 6 2 6 2 2 7 2 2" xfId="4309"/>
    <cellStyle name="Обычный 6 2 6 2 2 7 3" xfId="4308"/>
    <cellStyle name="Обычный 6 2 6 2 2 8" xfId="4310"/>
    <cellStyle name="Обычный 6 2 6 2 2 9" xfId="4297"/>
    <cellStyle name="Обычный 6 2 6 2 3" xfId="4311"/>
    <cellStyle name="Обычный 6 2 6 2 4" xfId="4296"/>
    <cellStyle name="Обычный 6 2 6 3" xfId="1343"/>
    <cellStyle name="Обычный 6 2 6 3 2" xfId="1344"/>
    <cellStyle name="Обычный 6 2 6 3 2 2" xfId="1345"/>
    <cellStyle name="Обычный 6 2 6 3 2 2 2" xfId="1346"/>
    <cellStyle name="Обычный 6 2 6 3 2 2 2 2" xfId="4315"/>
    <cellStyle name="Обычный 6 2 6 3 2 2 3" xfId="4314"/>
    <cellStyle name="Обычный 6 2 6 3 2 3" xfId="1347"/>
    <cellStyle name="Обычный 6 2 6 3 2 3 2" xfId="1348"/>
    <cellStyle name="Обычный 6 2 6 3 2 3 2 2" xfId="4317"/>
    <cellStyle name="Обычный 6 2 6 3 2 3 3" xfId="4316"/>
    <cellStyle name="Обычный 6 2 6 3 2 4" xfId="1349"/>
    <cellStyle name="Обычный 6 2 6 3 2 4 2" xfId="1350"/>
    <cellStyle name="Обычный 6 2 6 3 2 4 2 2" xfId="4319"/>
    <cellStyle name="Обычный 6 2 6 3 2 4 3" xfId="4318"/>
    <cellStyle name="Обычный 6 2 6 3 2 5" xfId="1351"/>
    <cellStyle name="Обычный 6 2 6 3 2 5 2" xfId="1352"/>
    <cellStyle name="Обычный 6 2 6 3 2 5 2 2" xfId="4321"/>
    <cellStyle name="Обычный 6 2 6 3 2 5 3" xfId="4320"/>
    <cellStyle name="Обычный 6 2 6 3 2 6" xfId="1353"/>
    <cellStyle name="Обычный 6 2 6 3 2 6 2" xfId="1354"/>
    <cellStyle name="Обычный 6 2 6 3 2 6 2 2" xfId="4323"/>
    <cellStyle name="Обычный 6 2 6 3 2 6 3" xfId="4322"/>
    <cellStyle name="Обычный 6 2 6 3 2 7" xfId="1355"/>
    <cellStyle name="Обычный 6 2 6 3 2 7 2" xfId="1356"/>
    <cellStyle name="Обычный 6 2 6 3 2 7 2 2" xfId="4325"/>
    <cellStyle name="Обычный 6 2 6 3 2 7 3" xfId="4324"/>
    <cellStyle name="Обычный 6 2 6 3 2 8" xfId="4326"/>
    <cellStyle name="Обычный 6 2 6 3 2 9" xfId="4313"/>
    <cellStyle name="Обычный 6 2 6 3 3" xfId="4327"/>
    <cellStyle name="Обычный 6 2 6 3 4" xfId="4312"/>
    <cellStyle name="Обычный 6 2 6 4" xfId="1357"/>
    <cellStyle name="Обычный 6 2 6 4 2" xfId="1358"/>
    <cellStyle name="Обычный 6 2 6 4 2 2" xfId="1359"/>
    <cellStyle name="Обычный 6 2 6 4 2 2 2" xfId="4330"/>
    <cellStyle name="Обычный 6 2 6 4 2 3" xfId="4329"/>
    <cellStyle name="Обычный 6 2 6 4 3" xfId="1360"/>
    <cellStyle name="Обычный 6 2 6 4 3 2" xfId="1361"/>
    <cellStyle name="Обычный 6 2 6 4 3 2 2" xfId="4332"/>
    <cellStyle name="Обычный 6 2 6 4 3 3" xfId="4331"/>
    <cellStyle name="Обычный 6 2 6 4 4" xfId="1362"/>
    <cellStyle name="Обычный 6 2 6 4 4 2" xfId="1363"/>
    <cellStyle name="Обычный 6 2 6 4 4 2 2" xfId="4334"/>
    <cellStyle name="Обычный 6 2 6 4 4 3" xfId="4333"/>
    <cellStyle name="Обычный 6 2 6 4 5" xfId="1364"/>
    <cellStyle name="Обычный 6 2 6 4 5 2" xfId="1365"/>
    <cellStyle name="Обычный 6 2 6 4 5 2 2" xfId="4336"/>
    <cellStyle name="Обычный 6 2 6 4 5 3" xfId="4335"/>
    <cellStyle name="Обычный 6 2 6 4 6" xfId="1366"/>
    <cellStyle name="Обычный 6 2 6 4 6 2" xfId="1367"/>
    <cellStyle name="Обычный 6 2 6 4 6 2 2" xfId="4338"/>
    <cellStyle name="Обычный 6 2 6 4 6 3" xfId="4337"/>
    <cellStyle name="Обычный 6 2 6 4 7" xfId="1368"/>
    <cellStyle name="Обычный 6 2 6 4 7 2" xfId="1369"/>
    <cellStyle name="Обычный 6 2 6 4 7 2 2" xfId="4340"/>
    <cellStyle name="Обычный 6 2 6 4 7 3" xfId="4339"/>
    <cellStyle name="Обычный 6 2 6 4 8" xfId="4341"/>
    <cellStyle name="Обычный 6 2 6 4 9" xfId="4328"/>
    <cellStyle name="Обычный 6 2 6 5" xfId="4342"/>
    <cellStyle name="Обычный 6 2 6 6" xfId="4295"/>
    <cellStyle name="Обычный 6 2 7" xfId="1370"/>
    <cellStyle name="Обычный 6 2 7 2" xfId="1371"/>
    <cellStyle name="Обычный 6 2 7 2 2" xfId="1372"/>
    <cellStyle name="Обычный 6 2 7 2 2 2" xfId="1373"/>
    <cellStyle name="Обычный 6 2 7 2 2 2 2" xfId="4346"/>
    <cellStyle name="Обычный 6 2 7 2 2 3" xfId="4345"/>
    <cellStyle name="Обычный 6 2 7 2 3" xfId="1374"/>
    <cellStyle name="Обычный 6 2 7 2 3 2" xfId="1375"/>
    <cellStyle name="Обычный 6 2 7 2 3 2 2" xfId="4348"/>
    <cellStyle name="Обычный 6 2 7 2 3 3" xfId="4347"/>
    <cellStyle name="Обычный 6 2 7 2 4" xfId="1376"/>
    <cellStyle name="Обычный 6 2 7 2 4 2" xfId="1377"/>
    <cellStyle name="Обычный 6 2 7 2 4 2 2" xfId="4350"/>
    <cellStyle name="Обычный 6 2 7 2 4 3" xfId="4349"/>
    <cellStyle name="Обычный 6 2 7 2 5" xfId="1378"/>
    <cellStyle name="Обычный 6 2 7 2 5 2" xfId="1379"/>
    <cellStyle name="Обычный 6 2 7 2 5 2 2" xfId="4352"/>
    <cellStyle name="Обычный 6 2 7 2 5 3" xfId="4351"/>
    <cellStyle name="Обычный 6 2 7 2 6" xfId="1380"/>
    <cellStyle name="Обычный 6 2 7 2 6 2" xfId="1381"/>
    <cellStyle name="Обычный 6 2 7 2 6 2 2" xfId="4354"/>
    <cellStyle name="Обычный 6 2 7 2 6 3" xfId="4353"/>
    <cellStyle name="Обычный 6 2 7 2 7" xfId="1382"/>
    <cellStyle name="Обычный 6 2 7 2 7 2" xfId="1383"/>
    <cellStyle name="Обычный 6 2 7 2 7 2 2" xfId="4356"/>
    <cellStyle name="Обычный 6 2 7 2 7 3" xfId="4355"/>
    <cellStyle name="Обычный 6 2 7 2 8" xfId="4357"/>
    <cellStyle name="Обычный 6 2 7 2 9" xfId="4344"/>
    <cellStyle name="Обычный 6 2 7 3" xfId="4358"/>
    <cellStyle name="Обычный 6 2 7 4" xfId="4343"/>
    <cellStyle name="Обычный 6 2 8" xfId="1384"/>
    <cellStyle name="Обычный 6 2 8 2" xfId="1385"/>
    <cellStyle name="Обычный 6 2 8 2 2" xfId="1386"/>
    <cellStyle name="Обычный 6 2 8 2 2 2" xfId="1387"/>
    <cellStyle name="Обычный 6 2 8 2 2 2 2" xfId="4362"/>
    <cellStyle name="Обычный 6 2 8 2 2 3" xfId="4361"/>
    <cellStyle name="Обычный 6 2 8 2 3" xfId="1388"/>
    <cellStyle name="Обычный 6 2 8 2 3 2" xfId="1389"/>
    <cellStyle name="Обычный 6 2 8 2 3 2 2" xfId="4364"/>
    <cellStyle name="Обычный 6 2 8 2 3 3" xfId="4363"/>
    <cellStyle name="Обычный 6 2 8 2 4" xfId="1390"/>
    <cellStyle name="Обычный 6 2 8 2 4 2" xfId="1391"/>
    <cellStyle name="Обычный 6 2 8 2 4 2 2" xfId="4366"/>
    <cellStyle name="Обычный 6 2 8 2 4 3" xfId="4365"/>
    <cellStyle name="Обычный 6 2 8 2 5" xfId="1392"/>
    <cellStyle name="Обычный 6 2 8 2 5 2" xfId="1393"/>
    <cellStyle name="Обычный 6 2 8 2 5 2 2" xfId="4368"/>
    <cellStyle name="Обычный 6 2 8 2 5 3" xfId="4367"/>
    <cellStyle name="Обычный 6 2 8 2 6" xfId="1394"/>
    <cellStyle name="Обычный 6 2 8 2 6 2" xfId="1395"/>
    <cellStyle name="Обычный 6 2 8 2 6 2 2" xfId="4370"/>
    <cellStyle name="Обычный 6 2 8 2 6 3" xfId="4369"/>
    <cellStyle name="Обычный 6 2 8 2 7" xfId="1396"/>
    <cellStyle name="Обычный 6 2 8 2 7 2" xfId="1397"/>
    <cellStyle name="Обычный 6 2 8 2 7 2 2" xfId="4372"/>
    <cellStyle name="Обычный 6 2 8 2 7 3" xfId="4371"/>
    <cellStyle name="Обычный 6 2 8 2 8" xfId="4373"/>
    <cellStyle name="Обычный 6 2 8 2 9" xfId="4360"/>
    <cellStyle name="Обычный 6 2 8 3" xfId="4374"/>
    <cellStyle name="Обычный 6 2 8 4" xfId="4359"/>
    <cellStyle name="Обычный 6 2 9" xfId="1398"/>
    <cellStyle name="Обычный 6 2 9 2" xfId="1399"/>
    <cellStyle name="Обычный 6 2 9 2 2" xfId="1400"/>
    <cellStyle name="Обычный 6 2 9 2 2 2" xfId="1401"/>
    <cellStyle name="Обычный 6 2 9 2 2 2 2" xfId="4378"/>
    <cellStyle name="Обычный 6 2 9 2 2 3" xfId="4377"/>
    <cellStyle name="Обычный 6 2 9 2 3" xfId="1402"/>
    <cellStyle name="Обычный 6 2 9 2 3 2" xfId="1403"/>
    <cellStyle name="Обычный 6 2 9 2 3 2 2" xfId="4380"/>
    <cellStyle name="Обычный 6 2 9 2 3 3" xfId="4379"/>
    <cellStyle name="Обычный 6 2 9 2 4" xfId="1404"/>
    <cellStyle name="Обычный 6 2 9 2 4 2" xfId="1405"/>
    <cellStyle name="Обычный 6 2 9 2 4 2 2" xfId="4382"/>
    <cellStyle name="Обычный 6 2 9 2 4 3" xfId="4381"/>
    <cellStyle name="Обычный 6 2 9 2 5" xfId="1406"/>
    <cellStyle name="Обычный 6 2 9 2 5 2" xfId="1407"/>
    <cellStyle name="Обычный 6 2 9 2 5 2 2" xfId="4384"/>
    <cellStyle name="Обычный 6 2 9 2 5 3" xfId="4383"/>
    <cellStyle name="Обычный 6 2 9 2 6" xfId="1408"/>
    <cellStyle name="Обычный 6 2 9 2 6 2" xfId="1409"/>
    <cellStyle name="Обычный 6 2 9 2 6 2 2" xfId="4386"/>
    <cellStyle name="Обычный 6 2 9 2 6 3" xfId="4385"/>
    <cellStyle name="Обычный 6 2 9 2 7" xfId="1410"/>
    <cellStyle name="Обычный 6 2 9 2 7 2" xfId="1411"/>
    <cellStyle name="Обычный 6 2 9 2 7 2 2" xfId="4388"/>
    <cellStyle name="Обычный 6 2 9 2 7 3" xfId="4387"/>
    <cellStyle name="Обычный 6 2 9 2 8" xfId="4389"/>
    <cellStyle name="Обычный 6 2 9 2 9" xfId="4376"/>
    <cellStyle name="Обычный 6 2 9 3" xfId="4390"/>
    <cellStyle name="Обычный 6 2 9 4" xfId="4375"/>
    <cellStyle name="Обычный 6 3" xfId="1412"/>
    <cellStyle name="Обычный 6 3 2" xfId="1413"/>
    <cellStyle name="Обычный 6 3 2 2" xfId="1414"/>
    <cellStyle name="Обычный 6 3 2 2 2" xfId="1415"/>
    <cellStyle name="Обычный 6 3 2 2 2 2" xfId="1416"/>
    <cellStyle name="Обычный 6 3 2 2 2 2 2" xfId="1417"/>
    <cellStyle name="Обычный 6 3 2 2 2 2 2 2" xfId="4396"/>
    <cellStyle name="Обычный 6 3 2 2 2 2 3" xfId="4395"/>
    <cellStyle name="Обычный 6 3 2 2 2 3" xfId="1418"/>
    <cellStyle name="Обычный 6 3 2 2 2 3 2" xfId="1419"/>
    <cellStyle name="Обычный 6 3 2 2 2 3 2 2" xfId="4398"/>
    <cellStyle name="Обычный 6 3 2 2 2 3 3" xfId="4397"/>
    <cellStyle name="Обычный 6 3 2 2 2 4" xfId="1420"/>
    <cellStyle name="Обычный 6 3 2 2 2 4 2" xfId="1421"/>
    <cellStyle name="Обычный 6 3 2 2 2 4 2 2" xfId="4400"/>
    <cellStyle name="Обычный 6 3 2 2 2 4 3" xfId="4399"/>
    <cellStyle name="Обычный 6 3 2 2 2 5" xfId="1422"/>
    <cellStyle name="Обычный 6 3 2 2 2 5 2" xfId="1423"/>
    <cellStyle name="Обычный 6 3 2 2 2 5 2 2" xfId="4402"/>
    <cellStyle name="Обычный 6 3 2 2 2 5 3" xfId="4401"/>
    <cellStyle name="Обычный 6 3 2 2 2 6" xfId="1424"/>
    <cellStyle name="Обычный 6 3 2 2 2 6 2" xfId="1425"/>
    <cellStyle name="Обычный 6 3 2 2 2 6 2 2" xfId="4404"/>
    <cellStyle name="Обычный 6 3 2 2 2 6 3" xfId="4403"/>
    <cellStyle name="Обычный 6 3 2 2 2 7" xfId="1426"/>
    <cellStyle name="Обычный 6 3 2 2 2 7 2" xfId="1427"/>
    <cellStyle name="Обычный 6 3 2 2 2 7 2 2" xfId="4406"/>
    <cellStyle name="Обычный 6 3 2 2 2 7 3" xfId="4405"/>
    <cellStyle name="Обычный 6 3 2 2 2 8" xfId="4407"/>
    <cellStyle name="Обычный 6 3 2 2 2 9" xfId="4394"/>
    <cellStyle name="Обычный 6 3 2 2 3" xfId="4408"/>
    <cellStyle name="Обычный 6 3 2 2 4" xfId="4393"/>
    <cellStyle name="Обычный 6 3 2 3" xfId="1428"/>
    <cellStyle name="Обычный 6 3 2 3 2" xfId="1429"/>
    <cellStyle name="Обычный 6 3 2 3 2 2" xfId="1430"/>
    <cellStyle name="Обычный 6 3 2 3 2 2 2" xfId="1431"/>
    <cellStyle name="Обычный 6 3 2 3 2 2 2 2" xfId="4412"/>
    <cellStyle name="Обычный 6 3 2 3 2 2 3" xfId="4411"/>
    <cellStyle name="Обычный 6 3 2 3 2 3" xfId="1432"/>
    <cellStyle name="Обычный 6 3 2 3 2 3 2" xfId="1433"/>
    <cellStyle name="Обычный 6 3 2 3 2 3 2 2" xfId="4414"/>
    <cellStyle name="Обычный 6 3 2 3 2 3 3" xfId="4413"/>
    <cellStyle name="Обычный 6 3 2 3 2 4" xfId="1434"/>
    <cellStyle name="Обычный 6 3 2 3 2 4 2" xfId="1435"/>
    <cellStyle name="Обычный 6 3 2 3 2 4 2 2" xfId="4416"/>
    <cellStyle name="Обычный 6 3 2 3 2 4 3" xfId="4415"/>
    <cellStyle name="Обычный 6 3 2 3 2 5" xfId="1436"/>
    <cellStyle name="Обычный 6 3 2 3 2 5 2" xfId="1437"/>
    <cellStyle name="Обычный 6 3 2 3 2 5 2 2" xfId="4418"/>
    <cellStyle name="Обычный 6 3 2 3 2 5 3" xfId="4417"/>
    <cellStyle name="Обычный 6 3 2 3 2 6" xfId="1438"/>
    <cellStyle name="Обычный 6 3 2 3 2 6 2" xfId="1439"/>
    <cellStyle name="Обычный 6 3 2 3 2 6 2 2" xfId="4420"/>
    <cellStyle name="Обычный 6 3 2 3 2 6 3" xfId="4419"/>
    <cellStyle name="Обычный 6 3 2 3 2 7" xfId="1440"/>
    <cellStyle name="Обычный 6 3 2 3 2 7 2" xfId="1441"/>
    <cellStyle name="Обычный 6 3 2 3 2 7 2 2" xfId="4422"/>
    <cellStyle name="Обычный 6 3 2 3 2 7 3" xfId="4421"/>
    <cellStyle name="Обычный 6 3 2 3 2 8" xfId="4423"/>
    <cellStyle name="Обычный 6 3 2 3 2 9" xfId="4410"/>
    <cellStyle name="Обычный 6 3 2 3 3" xfId="4424"/>
    <cellStyle name="Обычный 6 3 2 3 4" xfId="4409"/>
    <cellStyle name="Обычный 6 3 2 4" xfId="1442"/>
    <cellStyle name="Обычный 6 3 2 4 2" xfId="1443"/>
    <cellStyle name="Обычный 6 3 2 4 2 2" xfId="1444"/>
    <cellStyle name="Обычный 6 3 2 4 2 2 2" xfId="4427"/>
    <cellStyle name="Обычный 6 3 2 4 2 3" xfId="4426"/>
    <cellStyle name="Обычный 6 3 2 4 3" xfId="1445"/>
    <cellStyle name="Обычный 6 3 2 4 3 2" xfId="1446"/>
    <cellStyle name="Обычный 6 3 2 4 3 2 2" xfId="4429"/>
    <cellStyle name="Обычный 6 3 2 4 3 3" xfId="4428"/>
    <cellStyle name="Обычный 6 3 2 4 4" xfId="1447"/>
    <cellStyle name="Обычный 6 3 2 4 4 2" xfId="1448"/>
    <cellStyle name="Обычный 6 3 2 4 4 2 2" xfId="4431"/>
    <cellStyle name="Обычный 6 3 2 4 4 3" xfId="4430"/>
    <cellStyle name="Обычный 6 3 2 4 5" xfId="1449"/>
    <cellStyle name="Обычный 6 3 2 4 5 2" xfId="1450"/>
    <cellStyle name="Обычный 6 3 2 4 5 2 2" xfId="4433"/>
    <cellStyle name="Обычный 6 3 2 4 5 3" xfId="4432"/>
    <cellStyle name="Обычный 6 3 2 4 6" xfId="1451"/>
    <cellStyle name="Обычный 6 3 2 4 6 2" xfId="1452"/>
    <cellStyle name="Обычный 6 3 2 4 6 2 2" xfId="4435"/>
    <cellStyle name="Обычный 6 3 2 4 6 3" xfId="4434"/>
    <cellStyle name="Обычный 6 3 2 4 7" xfId="1453"/>
    <cellStyle name="Обычный 6 3 2 4 7 2" xfId="1454"/>
    <cellStyle name="Обычный 6 3 2 4 7 2 2" xfId="4437"/>
    <cellStyle name="Обычный 6 3 2 4 7 3" xfId="4436"/>
    <cellStyle name="Обычный 6 3 2 4 8" xfId="4438"/>
    <cellStyle name="Обычный 6 3 2 4 9" xfId="4425"/>
    <cellStyle name="Обычный 6 3 2 5" xfId="4439"/>
    <cellStyle name="Обычный 6 3 2 6" xfId="4392"/>
    <cellStyle name="Обычный 6 3 3" xfId="1455"/>
    <cellStyle name="Обычный 6 3 3 2" xfId="1456"/>
    <cellStyle name="Обычный 6 3 3 2 2" xfId="1457"/>
    <cellStyle name="Обычный 6 3 3 2 2 2" xfId="1458"/>
    <cellStyle name="Обычный 6 3 3 2 2 2 2" xfId="4443"/>
    <cellStyle name="Обычный 6 3 3 2 2 3" xfId="4442"/>
    <cellStyle name="Обычный 6 3 3 2 3" xfId="1459"/>
    <cellStyle name="Обычный 6 3 3 2 3 2" xfId="1460"/>
    <cellStyle name="Обычный 6 3 3 2 3 2 2" xfId="4445"/>
    <cellStyle name="Обычный 6 3 3 2 3 3" xfId="4444"/>
    <cellStyle name="Обычный 6 3 3 2 4" xfId="1461"/>
    <cellStyle name="Обычный 6 3 3 2 4 2" xfId="1462"/>
    <cellStyle name="Обычный 6 3 3 2 4 2 2" xfId="4447"/>
    <cellStyle name="Обычный 6 3 3 2 4 3" xfId="4446"/>
    <cellStyle name="Обычный 6 3 3 2 5" xfId="1463"/>
    <cellStyle name="Обычный 6 3 3 2 5 2" xfId="1464"/>
    <cellStyle name="Обычный 6 3 3 2 5 2 2" xfId="4449"/>
    <cellStyle name="Обычный 6 3 3 2 5 3" xfId="4448"/>
    <cellStyle name="Обычный 6 3 3 2 6" xfId="1465"/>
    <cellStyle name="Обычный 6 3 3 2 6 2" xfId="1466"/>
    <cellStyle name="Обычный 6 3 3 2 6 2 2" xfId="4451"/>
    <cellStyle name="Обычный 6 3 3 2 6 3" xfId="4450"/>
    <cellStyle name="Обычный 6 3 3 2 7" xfId="1467"/>
    <cellStyle name="Обычный 6 3 3 2 7 2" xfId="1468"/>
    <cellStyle name="Обычный 6 3 3 2 7 2 2" xfId="4453"/>
    <cellStyle name="Обычный 6 3 3 2 7 3" xfId="4452"/>
    <cellStyle name="Обычный 6 3 3 2 8" xfId="4454"/>
    <cellStyle name="Обычный 6 3 3 2 9" xfId="4441"/>
    <cellStyle name="Обычный 6 3 3 3" xfId="4455"/>
    <cellStyle name="Обычный 6 3 3 4" xfId="4440"/>
    <cellStyle name="Обычный 6 3 4" xfId="1469"/>
    <cellStyle name="Обычный 6 3 4 2" xfId="1470"/>
    <cellStyle name="Обычный 6 3 4 2 2" xfId="1471"/>
    <cellStyle name="Обычный 6 3 4 2 2 2" xfId="1472"/>
    <cellStyle name="Обычный 6 3 4 2 2 2 2" xfId="4459"/>
    <cellStyle name="Обычный 6 3 4 2 2 3" xfId="4458"/>
    <cellStyle name="Обычный 6 3 4 2 3" xfId="1473"/>
    <cellStyle name="Обычный 6 3 4 2 3 2" xfId="1474"/>
    <cellStyle name="Обычный 6 3 4 2 3 2 2" xfId="4461"/>
    <cellStyle name="Обычный 6 3 4 2 3 3" xfId="4460"/>
    <cellStyle name="Обычный 6 3 4 2 4" xfId="1475"/>
    <cellStyle name="Обычный 6 3 4 2 4 2" xfId="1476"/>
    <cellStyle name="Обычный 6 3 4 2 4 2 2" xfId="4463"/>
    <cellStyle name="Обычный 6 3 4 2 4 3" xfId="4462"/>
    <cellStyle name="Обычный 6 3 4 2 5" xfId="1477"/>
    <cellStyle name="Обычный 6 3 4 2 5 2" xfId="1478"/>
    <cellStyle name="Обычный 6 3 4 2 5 2 2" xfId="4465"/>
    <cellStyle name="Обычный 6 3 4 2 5 3" xfId="4464"/>
    <cellStyle name="Обычный 6 3 4 2 6" xfId="1479"/>
    <cellStyle name="Обычный 6 3 4 2 6 2" xfId="1480"/>
    <cellStyle name="Обычный 6 3 4 2 6 2 2" xfId="4467"/>
    <cellStyle name="Обычный 6 3 4 2 6 3" xfId="4466"/>
    <cellStyle name="Обычный 6 3 4 2 7" xfId="1481"/>
    <cellStyle name="Обычный 6 3 4 2 7 2" xfId="1482"/>
    <cellStyle name="Обычный 6 3 4 2 7 2 2" xfId="4469"/>
    <cellStyle name="Обычный 6 3 4 2 7 3" xfId="4468"/>
    <cellStyle name="Обычный 6 3 4 2 8" xfId="4470"/>
    <cellStyle name="Обычный 6 3 4 2 9" xfId="4457"/>
    <cellStyle name="Обычный 6 3 4 3" xfId="4471"/>
    <cellStyle name="Обычный 6 3 4 4" xfId="4456"/>
    <cellStyle name="Обычный 6 3 5" xfId="1483"/>
    <cellStyle name="Обычный 6 3 5 2" xfId="1484"/>
    <cellStyle name="Обычный 6 3 5 2 2" xfId="1485"/>
    <cellStyle name="Обычный 6 3 5 2 2 2" xfId="4474"/>
    <cellStyle name="Обычный 6 3 5 2 3" xfId="4473"/>
    <cellStyle name="Обычный 6 3 5 3" xfId="1486"/>
    <cellStyle name="Обычный 6 3 5 3 2" xfId="1487"/>
    <cellStyle name="Обычный 6 3 5 3 2 2" xfId="4476"/>
    <cellStyle name="Обычный 6 3 5 3 3" xfId="4475"/>
    <cellStyle name="Обычный 6 3 5 4" xfId="1488"/>
    <cellStyle name="Обычный 6 3 5 4 2" xfId="1489"/>
    <cellStyle name="Обычный 6 3 5 4 2 2" xfId="4478"/>
    <cellStyle name="Обычный 6 3 5 4 3" xfId="4477"/>
    <cellStyle name="Обычный 6 3 5 5" xfId="1490"/>
    <cellStyle name="Обычный 6 3 5 5 2" xfId="1491"/>
    <cellStyle name="Обычный 6 3 5 5 2 2" xfId="4480"/>
    <cellStyle name="Обычный 6 3 5 5 3" xfId="4479"/>
    <cellStyle name="Обычный 6 3 5 6" xfId="1492"/>
    <cellStyle name="Обычный 6 3 5 6 2" xfId="1493"/>
    <cellStyle name="Обычный 6 3 5 6 2 2" xfId="4482"/>
    <cellStyle name="Обычный 6 3 5 6 3" xfId="4481"/>
    <cellStyle name="Обычный 6 3 5 7" xfId="1494"/>
    <cellStyle name="Обычный 6 3 5 7 2" xfId="1495"/>
    <cellStyle name="Обычный 6 3 5 7 2 2" xfId="4484"/>
    <cellStyle name="Обычный 6 3 5 7 3" xfId="4483"/>
    <cellStyle name="Обычный 6 3 5 8" xfId="4485"/>
    <cellStyle name="Обычный 6 3 5 9" xfId="4472"/>
    <cellStyle name="Обычный 6 3 6" xfId="4486"/>
    <cellStyle name="Обычный 6 3 7" xfId="4391"/>
    <cellStyle name="Обычный 6 4" xfId="1496"/>
    <cellStyle name="Обычный 6 4 2" xfId="1497"/>
    <cellStyle name="Обычный 6 4 2 2" xfId="1498"/>
    <cellStyle name="Обычный 6 4 2 2 2" xfId="1499"/>
    <cellStyle name="Обычный 6 4 2 2 2 2" xfId="1500"/>
    <cellStyle name="Обычный 6 4 2 2 2 2 2" xfId="1501"/>
    <cellStyle name="Обычный 6 4 2 2 2 2 2 2" xfId="4492"/>
    <cellStyle name="Обычный 6 4 2 2 2 2 3" xfId="4491"/>
    <cellStyle name="Обычный 6 4 2 2 2 3" xfId="1502"/>
    <cellStyle name="Обычный 6 4 2 2 2 3 2" xfId="1503"/>
    <cellStyle name="Обычный 6 4 2 2 2 3 2 2" xfId="4494"/>
    <cellStyle name="Обычный 6 4 2 2 2 3 3" xfId="4493"/>
    <cellStyle name="Обычный 6 4 2 2 2 4" xfId="1504"/>
    <cellStyle name="Обычный 6 4 2 2 2 4 2" xfId="1505"/>
    <cellStyle name="Обычный 6 4 2 2 2 4 2 2" xfId="4496"/>
    <cellStyle name="Обычный 6 4 2 2 2 4 3" xfId="4495"/>
    <cellStyle name="Обычный 6 4 2 2 2 5" xfId="1506"/>
    <cellStyle name="Обычный 6 4 2 2 2 5 2" xfId="1507"/>
    <cellStyle name="Обычный 6 4 2 2 2 5 2 2" xfId="4498"/>
    <cellStyle name="Обычный 6 4 2 2 2 5 3" xfId="4497"/>
    <cellStyle name="Обычный 6 4 2 2 2 6" xfId="1508"/>
    <cellStyle name="Обычный 6 4 2 2 2 6 2" xfId="1509"/>
    <cellStyle name="Обычный 6 4 2 2 2 6 2 2" xfId="4500"/>
    <cellStyle name="Обычный 6 4 2 2 2 6 3" xfId="4499"/>
    <cellStyle name="Обычный 6 4 2 2 2 7" xfId="1510"/>
    <cellStyle name="Обычный 6 4 2 2 2 7 2" xfId="1511"/>
    <cellStyle name="Обычный 6 4 2 2 2 7 2 2" xfId="4502"/>
    <cellStyle name="Обычный 6 4 2 2 2 7 3" xfId="4501"/>
    <cellStyle name="Обычный 6 4 2 2 2 8" xfId="4503"/>
    <cellStyle name="Обычный 6 4 2 2 2 9" xfId="4490"/>
    <cellStyle name="Обычный 6 4 2 2 3" xfId="4504"/>
    <cellStyle name="Обычный 6 4 2 2 4" xfId="4489"/>
    <cellStyle name="Обычный 6 4 2 3" xfId="1512"/>
    <cellStyle name="Обычный 6 4 2 3 2" xfId="1513"/>
    <cellStyle name="Обычный 6 4 2 3 2 2" xfId="1514"/>
    <cellStyle name="Обычный 6 4 2 3 2 2 2" xfId="1515"/>
    <cellStyle name="Обычный 6 4 2 3 2 2 2 2" xfId="4508"/>
    <cellStyle name="Обычный 6 4 2 3 2 2 3" xfId="4507"/>
    <cellStyle name="Обычный 6 4 2 3 2 3" xfId="1516"/>
    <cellStyle name="Обычный 6 4 2 3 2 3 2" xfId="1517"/>
    <cellStyle name="Обычный 6 4 2 3 2 3 2 2" xfId="4510"/>
    <cellStyle name="Обычный 6 4 2 3 2 3 3" xfId="4509"/>
    <cellStyle name="Обычный 6 4 2 3 2 4" xfId="1518"/>
    <cellStyle name="Обычный 6 4 2 3 2 4 2" xfId="1519"/>
    <cellStyle name="Обычный 6 4 2 3 2 4 2 2" xfId="4512"/>
    <cellStyle name="Обычный 6 4 2 3 2 4 3" xfId="4511"/>
    <cellStyle name="Обычный 6 4 2 3 2 5" xfId="1520"/>
    <cellStyle name="Обычный 6 4 2 3 2 5 2" xfId="1521"/>
    <cellStyle name="Обычный 6 4 2 3 2 5 2 2" xfId="4514"/>
    <cellStyle name="Обычный 6 4 2 3 2 5 3" xfId="4513"/>
    <cellStyle name="Обычный 6 4 2 3 2 6" xfId="1522"/>
    <cellStyle name="Обычный 6 4 2 3 2 6 2" xfId="1523"/>
    <cellStyle name="Обычный 6 4 2 3 2 6 2 2" xfId="4516"/>
    <cellStyle name="Обычный 6 4 2 3 2 6 3" xfId="4515"/>
    <cellStyle name="Обычный 6 4 2 3 2 7" xfId="1524"/>
    <cellStyle name="Обычный 6 4 2 3 2 7 2" xfId="1525"/>
    <cellStyle name="Обычный 6 4 2 3 2 7 2 2" xfId="4518"/>
    <cellStyle name="Обычный 6 4 2 3 2 7 3" xfId="4517"/>
    <cellStyle name="Обычный 6 4 2 3 2 8" xfId="4519"/>
    <cellStyle name="Обычный 6 4 2 3 2 9" xfId="4506"/>
    <cellStyle name="Обычный 6 4 2 3 3" xfId="4520"/>
    <cellStyle name="Обычный 6 4 2 3 4" xfId="4505"/>
    <cellStyle name="Обычный 6 4 2 4" xfId="1526"/>
    <cellStyle name="Обычный 6 4 2 4 2" xfId="1527"/>
    <cellStyle name="Обычный 6 4 2 4 2 2" xfId="1528"/>
    <cellStyle name="Обычный 6 4 2 4 2 2 2" xfId="4523"/>
    <cellStyle name="Обычный 6 4 2 4 2 3" xfId="4522"/>
    <cellStyle name="Обычный 6 4 2 4 3" xfId="1529"/>
    <cellStyle name="Обычный 6 4 2 4 3 2" xfId="1530"/>
    <cellStyle name="Обычный 6 4 2 4 3 2 2" xfId="4525"/>
    <cellStyle name="Обычный 6 4 2 4 3 3" xfId="4524"/>
    <cellStyle name="Обычный 6 4 2 4 4" xfId="1531"/>
    <cellStyle name="Обычный 6 4 2 4 4 2" xfId="1532"/>
    <cellStyle name="Обычный 6 4 2 4 4 2 2" xfId="4527"/>
    <cellStyle name="Обычный 6 4 2 4 4 3" xfId="4526"/>
    <cellStyle name="Обычный 6 4 2 4 5" xfId="1533"/>
    <cellStyle name="Обычный 6 4 2 4 5 2" xfId="1534"/>
    <cellStyle name="Обычный 6 4 2 4 5 2 2" xfId="4529"/>
    <cellStyle name="Обычный 6 4 2 4 5 3" xfId="4528"/>
    <cellStyle name="Обычный 6 4 2 4 6" xfId="1535"/>
    <cellStyle name="Обычный 6 4 2 4 6 2" xfId="1536"/>
    <cellStyle name="Обычный 6 4 2 4 6 2 2" xfId="4531"/>
    <cellStyle name="Обычный 6 4 2 4 6 3" xfId="4530"/>
    <cellStyle name="Обычный 6 4 2 4 7" xfId="1537"/>
    <cellStyle name="Обычный 6 4 2 4 7 2" xfId="1538"/>
    <cellStyle name="Обычный 6 4 2 4 7 2 2" xfId="4533"/>
    <cellStyle name="Обычный 6 4 2 4 7 3" xfId="4532"/>
    <cellStyle name="Обычный 6 4 2 4 8" xfId="4534"/>
    <cellStyle name="Обычный 6 4 2 4 9" xfId="4521"/>
    <cellStyle name="Обычный 6 4 2 5" xfId="4535"/>
    <cellStyle name="Обычный 6 4 2 6" xfId="4488"/>
    <cellStyle name="Обычный 6 4 3" xfId="1539"/>
    <cellStyle name="Обычный 6 4 3 2" xfId="1540"/>
    <cellStyle name="Обычный 6 4 3 2 2" xfId="1541"/>
    <cellStyle name="Обычный 6 4 3 2 2 2" xfId="1542"/>
    <cellStyle name="Обычный 6 4 3 2 2 2 2" xfId="4539"/>
    <cellStyle name="Обычный 6 4 3 2 2 3" xfId="4538"/>
    <cellStyle name="Обычный 6 4 3 2 3" xfId="1543"/>
    <cellStyle name="Обычный 6 4 3 2 3 2" xfId="1544"/>
    <cellStyle name="Обычный 6 4 3 2 3 2 2" xfId="4541"/>
    <cellStyle name="Обычный 6 4 3 2 3 3" xfId="4540"/>
    <cellStyle name="Обычный 6 4 3 2 4" xfId="1545"/>
    <cellStyle name="Обычный 6 4 3 2 4 2" xfId="1546"/>
    <cellStyle name="Обычный 6 4 3 2 4 2 2" xfId="4543"/>
    <cellStyle name="Обычный 6 4 3 2 4 3" xfId="4542"/>
    <cellStyle name="Обычный 6 4 3 2 5" xfId="1547"/>
    <cellStyle name="Обычный 6 4 3 2 5 2" xfId="1548"/>
    <cellStyle name="Обычный 6 4 3 2 5 2 2" xfId="4545"/>
    <cellStyle name="Обычный 6 4 3 2 5 3" xfId="4544"/>
    <cellStyle name="Обычный 6 4 3 2 6" xfId="1549"/>
    <cellStyle name="Обычный 6 4 3 2 6 2" xfId="1550"/>
    <cellStyle name="Обычный 6 4 3 2 6 2 2" xfId="4547"/>
    <cellStyle name="Обычный 6 4 3 2 6 3" xfId="4546"/>
    <cellStyle name="Обычный 6 4 3 2 7" xfId="1551"/>
    <cellStyle name="Обычный 6 4 3 2 7 2" xfId="1552"/>
    <cellStyle name="Обычный 6 4 3 2 7 2 2" xfId="4549"/>
    <cellStyle name="Обычный 6 4 3 2 7 3" xfId="4548"/>
    <cellStyle name="Обычный 6 4 3 2 8" xfId="4550"/>
    <cellStyle name="Обычный 6 4 3 2 9" xfId="4537"/>
    <cellStyle name="Обычный 6 4 3 3" xfId="4551"/>
    <cellStyle name="Обычный 6 4 3 4" xfId="4536"/>
    <cellStyle name="Обычный 6 4 4" xfId="1553"/>
    <cellStyle name="Обычный 6 4 4 2" xfId="1554"/>
    <cellStyle name="Обычный 6 4 4 2 2" xfId="1555"/>
    <cellStyle name="Обычный 6 4 4 2 2 2" xfId="1556"/>
    <cellStyle name="Обычный 6 4 4 2 2 2 2" xfId="4555"/>
    <cellStyle name="Обычный 6 4 4 2 2 3" xfId="4554"/>
    <cellStyle name="Обычный 6 4 4 2 3" xfId="1557"/>
    <cellStyle name="Обычный 6 4 4 2 3 2" xfId="1558"/>
    <cellStyle name="Обычный 6 4 4 2 3 2 2" xfId="4557"/>
    <cellStyle name="Обычный 6 4 4 2 3 3" xfId="4556"/>
    <cellStyle name="Обычный 6 4 4 2 4" xfId="1559"/>
    <cellStyle name="Обычный 6 4 4 2 4 2" xfId="1560"/>
    <cellStyle name="Обычный 6 4 4 2 4 2 2" xfId="4559"/>
    <cellStyle name="Обычный 6 4 4 2 4 3" xfId="4558"/>
    <cellStyle name="Обычный 6 4 4 2 5" xfId="1561"/>
    <cellStyle name="Обычный 6 4 4 2 5 2" xfId="1562"/>
    <cellStyle name="Обычный 6 4 4 2 5 2 2" xfId="4561"/>
    <cellStyle name="Обычный 6 4 4 2 5 3" xfId="4560"/>
    <cellStyle name="Обычный 6 4 4 2 6" xfId="1563"/>
    <cellStyle name="Обычный 6 4 4 2 6 2" xfId="1564"/>
    <cellStyle name="Обычный 6 4 4 2 6 2 2" xfId="4563"/>
    <cellStyle name="Обычный 6 4 4 2 6 3" xfId="4562"/>
    <cellStyle name="Обычный 6 4 4 2 7" xfId="1565"/>
    <cellStyle name="Обычный 6 4 4 2 7 2" xfId="1566"/>
    <cellStyle name="Обычный 6 4 4 2 7 2 2" xfId="4565"/>
    <cellStyle name="Обычный 6 4 4 2 7 3" xfId="4564"/>
    <cellStyle name="Обычный 6 4 4 2 8" xfId="4566"/>
    <cellStyle name="Обычный 6 4 4 2 9" xfId="4553"/>
    <cellStyle name="Обычный 6 4 4 3" xfId="4567"/>
    <cellStyle name="Обычный 6 4 4 4" xfId="4552"/>
    <cellStyle name="Обычный 6 4 5" xfId="1567"/>
    <cellStyle name="Обычный 6 4 5 2" xfId="1568"/>
    <cellStyle name="Обычный 6 4 5 2 2" xfId="1569"/>
    <cellStyle name="Обычный 6 4 5 2 2 2" xfId="4570"/>
    <cellStyle name="Обычный 6 4 5 2 3" xfId="4569"/>
    <cellStyle name="Обычный 6 4 5 3" xfId="1570"/>
    <cellStyle name="Обычный 6 4 5 3 2" xfId="1571"/>
    <cellStyle name="Обычный 6 4 5 3 2 2" xfId="4572"/>
    <cellStyle name="Обычный 6 4 5 3 3" xfId="4571"/>
    <cellStyle name="Обычный 6 4 5 4" xfId="1572"/>
    <cellStyle name="Обычный 6 4 5 4 2" xfId="1573"/>
    <cellStyle name="Обычный 6 4 5 4 2 2" xfId="4574"/>
    <cellStyle name="Обычный 6 4 5 4 3" xfId="4573"/>
    <cellStyle name="Обычный 6 4 5 5" xfId="1574"/>
    <cellStyle name="Обычный 6 4 5 5 2" xfId="1575"/>
    <cellStyle name="Обычный 6 4 5 5 2 2" xfId="4576"/>
    <cellStyle name="Обычный 6 4 5 5 3" xfId="4575"/>
    <cellStyle name="Обычный 6 4 5 6" xfId="1576"/>
    <cellStyle name="Обычный 6 4 5 6 2" xfId="1577"/>
    <cellStyle name="Обычный 6 4 5 6 2 2" xfId="4578"/>
    <cellStyle name="Обычный 6 4 5 6 3" xfId="4577"/>
    <cellStyle name="Обычный 6 4 5 7" xfId="1578"/>
    <cellStyle name="Обычный 6 4 5 7 2" xfId="1579"/>
    <cellStyle name="Обычный 6 4 5 7 2 2" xfId="4580"/>
    <cellStyle name="Обычный 6 4 5 7 3" xfId="4579"/>
    <cellStyle name="Обычный 6 4 5 8" xfId="4581"/>
    <cellStyle name="Обычный 6 4 5 9" xfId="4568"/>
    <cellStyle name="Обычный 6 4 6" xfId="4582"/>
    <cellStyle name="Обычный 6 4 7" xfId="4487"/>
    <cellStyle name="Обычный 6 5" xfId="1580"/>
    <cellStyle name="Обычный 6 5 2" xfId="1581"/>
    <cellStyle name="Обычный 6 5 2 2" xfId="1582"/>
    <cellStyle name="Обычный 6 5 2 2 2" xfId="1583"/>
    <cellStyle name="Обычный 6 5 2 2 2 2" xfId="1584"/>
    <cellStyle name="Обычный 6 5 2 2 2 2 2" xfId="4587"/>
    <cellStyle name="Обычный 6 5 2 2 2 3" xfId="4586"/>
    <cellStyle name="Обычный 6 5 2 2 3" xfId="1585"/>
    <cellStyle name="Обычный 6 5 2 2 3 2" xfId="1586"/>
    <cellStyle name="Обычный 6 5 2 2 3 2 2" xfId="4589"/>
    <cellStyle name="Обычный 6 5 2 2 3 3" xfId="4588"/>
    <cellStyle name="Обычный 6 5 2 2 4" xfId="1587"/>
    <cellStyle name="Обычный 6 5 2 2 4 2" xfId="1588"/>
    <cellStyle name="Обычный 6 5 2 2 4 2 2" xfId="4591"/>
    <cellStyle name="Обычный 6 5 2 2 4 3" xfId="4590"/>
    <cellStyle name="Обычный 6 5 2 2 5" xfId="1589"/>
    <cellStyle name="Обычный 6 5 2 2 5 2" xfId="1590"/>
    <cellStyle name="Обычный 6 5 2 2 5 2 2" xfId="4593"/>
    <cellStyle name="Обычный 6 5 2 2 5 3" xfId="4592"/>
    <cellStyle name="Обычный 6 5 2 2 6" xfId="1591"/>
    <cellStyle name="Обычный 6 5 2 2 6 2" xfId="1592"/>
    <cellStyle name="Обычный 6 5 2 2 6 2 2" xfId="4595"/>
    <cellStyle name="Обычный 6 5 2 2 6 3" xfId="4594"/>
    <cellStyle name="Обычный 6 5 2 2 7" xfId="1593"/>
    <cellStyle name="Обычный 6 5 2 2 7 2" xfId="1594"/>
    <cellStyle name="Обычный 6 5 2 2 7 2 2" xfId="4597"/>
    <cellStyle name="Обычный 6 5 2 2 7 3" xfId="4596"/>
    <cellStyle name="Обычный 6 5 2 2 8" xfId="4598"/>
    <cellStyle name="Обычный 6 5 2 2 9" xfId="4585"/>
    <cellStyle name="Обычный 6 5 2 3" xfId="4599"/>
    <cellStyle name="Обычный 6 5 2 4" xfId="4584"/>
    <cellStyle name="Обычный 6 5 3" xfId="1595"/>
    <cellStyle name="Обычный 6 5 3 2" xfId="1596"/>
    <cellStyle name="Обычный 6 5 3 2 2" xfId="1597"/>
    <cellStyle name="Обычный 6 5 3 2 2 2" xfId="1598"/>
    <cellStyle name="Обычный 6 5 3 2 2 2 2" xfId="4603"/>
    <cellStyle name="Обычный 6 5 3 2 2 3" xfId="4602"/>
    <cellStyle name="Обычный 6 5 3 2 3" xfId="1599"/>
    <cellStyle name="Обычный 6 5 3 2 3 2" xfId="1600"/>
    <cellStyle name="Обычный 6 5 3 2 3 2 2" xfId="4605"/>
    <cellStyle name="Обычный 6 5 3 2 3 3" xfId="4604"/>
    <cellStyle name="Обычный 6 5 3 2 4" xfId="1601"/>
    <cellStyle name="Обычный 6 5 3 2 4 2" xfId="1602"/>
    <cellStyle name="Обычный 6 5 3 2 4 2 2" xfId="4607"/>
    <cellStyle name="Обычный 6 5 3 2 4 3" xfId="4606"/>
    <cellStyle name="Обычный 6 5 3 2 5" xfId="1603"/>
    <cellStyle name="Обычный 6 5 3 2 5 2" xfId="1604"/>
    <cellStyle name="Обычный 6 5 3 2 5 2 2" xfId="4609"/>
    <cellStyle name="Обычный 6 5 3 2 5 3" xfId="4608"/>
    <cellStyle name="Обычный 6 5 3 2 6" xfId="1605"/>
    <cellStyle name="Обычный 6 5 3 2 6 2" xfId="1606"/>
    <cellStyle name="Обычный 6 5 3 2 6 2 2" xfId="4611"/>
    <cellStyle name="Обычный 6 5 3 2 6 3" xfId="4610"/>
    <cellStyle name="Обычный 6 5 3 2 7" xfId="1607"/>
    <cellStyle name="Обычный 6 5 3 2 7 2" xfId="1608"/>
    <cellStyle name="Обычный 6 5 3 2 7 2 2" xfId="4613"/>
    <cellStyle name="Обычный 6 5 3 2 7 3" xfId="4612"/>
    <cellStyle name="Обычный 6 5 3 2 8" xfId="4614"/>
    <cellStyle name="Обычный 6 5 3 2 9" xfId="4601"/>
    <cellStyle name="Обычный 6 5 3 3" xfId="4615"/>
    <cellStyle name="Обычный 6 5 3 4" xfId="4600"/>
    <cellStyle name="Обычный 6 5 4" xfId="1609"/>
    <cellStyle name="Обычный 6 5 4 2" xfId="1610"/>
    <cellStyle name="Обычный 6 5 4 2 2" xfId="1611"/>
    <cellStyle name="Обычный 6 5 4 2 2 2" xfId="4618"/>
    <cellStyle name="Обычный 6 5 4 2 3" xfId="4617"/>
    <cellStyle name="Обычный 6 5 4 3" xfId="1612"/>
    <cellStyle name="Обычный 6 5 4 3 2" xfId="1613"/>
    <cellStyle name="Обычный 6 5 4 3 2 2" xfId="4620"/>
    <cellStyle name="Обычный 6 5 4 3 3" xfId="4619"/>
    <cellStyle name="Обычный 6 5 4 4" xfId="1614"/>
    <cellStyle name="Обычный 6 5 4 4 2" xfId="1615"/>
    <cellStyle name="Обычный 6 5 4 4 2 2" xfId="4622"/>
    <cellStyle name="Обычный 6 5 4 4 3" xfId="4621"/>
    <cellStyle name="Обычный 6 5 4 5" xfId="1616"/>
    <cellStyle name="Обычный 6 5 4 5 2" xfId="1617"/>
    <cellStyle name="Обычный 6 5 4 5 2 2" xfId="4624"/>
    <cellStyle name="Обычный 6 5 4 5 3" xfId="4623"/>
    <cellStyle name="Обычный 6 5 4 6" xfId="1618"/>
    <cellStyle name="Обычный 6 5 4 6 2" xfId="1619"/>
    <cellStyle name="Обычный 6 5 4 6 2 2" xfId="4626"/>
    <cellStyle name="Обычный 6 5 4 6 3" xfId="4625"/>
    <cellStyle name="Обычный 6 5 4 7" xfId="1620"/>
    <cellStyle name="Обычный 6 5 4 7 2" xfId="1621"/>
    <cellStyle name="Обычный 6 5 4 7 2 2" xfId="4628"/>
    <cellStyle name="Обычный 6 5 4 7 3" xfId="4627"/>
    <cellStyle name="Обычный 6 5 4 8" xfId="4629"/>
    <cellStyle name="Обычный 6 5 4 9" xfId="4616"/>
    <cellStyle name="Обычный 6 5 5" xfId="4630"/>
    <cellStyle name="Обычный 6 5 6" xfId="4583"/>
    <cellStyle name="Обычный 6 6" xfId="1622"/>
    <cellStyle name="Обычный 6 6 2" xfId="1623"/>
    <cellStyle name="Обычный 6 6 2 2" xfId="1624"/>
    <cellStyle name="Обычный 6 6 2 2 2" xfId="1625"/>
    <cellStyle name="Обычный 6 6 2 2 2 2" xfId="4634"/>
    <cellStyle name="Обычный 6 6 2 2 3" xfId="4633"/>
    <cellStyle name="Обычный 6 6 2 3" xfId="1626"/>
    <cellStyle name="Обычный 6 6 2 3 2" xfId="1627"/>
    <cellStyle name="Обычный 6 6 2 3 2 2" xfId="4636"/>
    <cellStyle name="Обычный 6 6 2 3 3" xfId="4635"/>
    <cellStyle name="Обычный 6 6 2 4" xfId="1628"/>
    <cellStyle name="Обычный 6 6 2 4 2" xfId="1629"/>
    <cellStyle name="Обычный 6 6 2 4 2 2" xfId="4638"/>
    <cellStyle name="Обычный 6 6 2 4 3" xfId="4637"/>
    <cellStyle name="Обычный 6 6 2 5" xfId="1630"/>
    <cellStyle name="Обычный 6 6 2 5 2" xfId="1631"/>
    <cellStyle name="Обычный 6 6 2 5 2 2" xfId="4640"/>
    <cellStyle name="Обычный 6 6 2 5 3" xfId="4639"/>
    <cellStyle name="Обычный 6 6 2 6" xfId="1632"/>
    <cellStyle name="Обычный 6 6 2 6 2" xfId="1633"/>
    <cellStyle name="Обычный 6 6 2 6 2 2" xfId="4642"/>
    <cellStyle name="Обычный 6 6 2 6 3" xfId="4641"/>
    <cellStyle name="Обычный 6 6 2 7" xfId="1634"/>
    <cellStyle name="Обычный 6 6 2 7 2" xfId="1635"/>
    <cellStyle name="Обычный 6 6 2 7 2 2" xfId="4644"/>
    <cellStyle name="Обычный 6 6 2 7 3" xfId="4643"/>
    <cellStyle name="Обычный 6 6 2 8" xfId="4645"/>
    <cellStyle name="Обычный 6 6 2 9" xfId="4632"/>
    <cellStyle name="Обычный 6 6 3" xfId="4646"/>
    <cellStyle name="Обычный 6 6 4" xfId="4631"/>
    <cellStyle name="Обычный 6 7" xfId="1636"/>
    <cellStyle name="Обычный 6 7 2" xfId="1637"/>
    <cellStyle name="Обычный 6 7 2 2" xfId="1638"/>
    <cellStyle name="Обычный 6 7 2 2 2" xfId="1639"/>
    <cellStyle name="Обычный 6 7 2 2 2 2" xfId="4650"/>
    <cellStyle name="Обычный 6 7 2 2 3" xfId="4649"/>
    <cellStyle name="Обычный 6 7 2 3" xfId="1640"/>
    <cellStyle name="Обычный 6 7 2 3 2" xfId="1641"/>
    <cellStyle name="Обычный 6 7 2 3 2 2" xfId="4652"/>
    <cellStyle name="Обычный 6 7 2 3 3" xfId="4651"/>
    <cellStyle name="Обычный 6 7 2 4" xfId="1642"/>
    <cellStyle name="Обычный 6 7 2 4 2" xfId="1643"/>
    <cellStyle name="Обычный 6 7 2 4 2 2" xfId="4654"/>
    <cellStyle name="Обычный 6 7 2 4 3" xfId="4653"/>
    <cellStyle name="Обычный 6 7 2 5" xfId="1644"/>
    <cellStyle name="Обычный 6 7 2 5 2" xfId="1645"/>
    <cellStyle name="Обычный 6 7 2 5 2 2" xfId="4656"/>
    <cellStyle name="Обычный 6 7 2 5 3" xfId="4655"/>
    <cellStyle name="Обычный 6 7 2 6" xfId="1646"/>
    <cellStyle name="Обычный 6 7 2 6 2" xfId="1647"/>
    <cellStyle name="Обычный 6 7 2 6 2 2" xfId="4658"/>
    <cellStyle name="Обычный 6 7 2 6 3" xfId="4657"/>
    <cellStyle name="Обычный 6 7 2 7" xfId="1648"/>
    <cellStyle name="Обычный 6 7 2 7 2" xfId="1649"/>
    <cellStyle name="Обычный 6 7 2 7 2 2" xfId="4660"/>
    <cellStyle name="Обычный 6 7 2 7 3" xfId="4659"/>
    <cellStyle name="Обычный 6 7 2 8" xfId="4661"/>
    <cellStyle name="Обычный 6 7 2 9" xfId="4648"/>
    <cellStyle name="Обычный 6 7 3" xfId="4662"/>
    <cellStyle name="Обычный 6 7 4" xfId="4647"/>
    <cellStyle name="Обычный 6 8" xfId="1650"/>
    <cellStyle name="Обычный 6 8 2" xfId="1651"/>
    <cellStyle name="Обычный 6 8 2 2" xfId="1652"/>
    <cellStyle name="Обычный 6 8 2 2 2" xfId="1653"/>
    <cellStyle name="Обычный 6 8 2 2 2 2" xfId="4666"/>
    <cellStyle name="Обычный 6 8 2 2 3" xfId="4665"/>
    <cellStyle name="Обычный 6 8 2 3" xfId="1654"/>
    <cellStyle name="Обычный 6 8 2 3 2" xfId="1655"/>
    <cellStyle name="Обычный 6 8 2 3 2 2" xfId="4668"/>
    <cellStyle name="Обычный 6 8 2 3 3" xfId="4667"/>
    <cellStyle name="Обычный 6 8 2 4" xfId="1656"/>
    <cellStyle name="Обычный 6 8 2 4 2" xfId="1657"/>
    <cellStyle name="Обычный 6 8 2 4 2 2" xfId="4670"/>
    <cellStyle name="Обычный 6 8 2 4 3" xfId="4669"/>
    <cellStyle name="Обычный 6 8 2 5" xfId="1658"/>
    <cellStyle name="Обычный 6 8 2 5 2" xfId="1659"/>
    <cellStyle name="Обычный 6 8 2 5 2 2" xfId="4672"/>
    <cellStyle name="Обычный 6 8 2 5 3" xfId="4671"/>
    <cellStyle name="Обычный 6 8 2 6" xfId="1660"/>
    <cellStyle name="Обычный 6 8 2 6 2" xfId="1661"/>
    <cellStyle name="Обычный 6 8 2 6 2 2" xfId="4674"/>
    <cellStyle name="Обычный 6 8 2 6 3" xfId="4673"/>
    <cellStyle name="Обычный 6 8 2 7" xfId="1662"/>
    <cellStyle name="Обычный 6 8 2 7 2" xfId="1663"/>
    <cellStyle name="Обычный 6 8 2 7 2 2" xfId="4676"/>
    <cellStyle name="Обычный 6 8 2 7 3" xfId="4675"/>
    <cellStyle name="Обычный 6 8 2 8" xfId="4677"/>
    <cellStyle name="Обычный 6 8 2 9" xfId="4664"/>
    <cellStyle name="Обычный 6 8 3" xfId="4678"/>
    <cellStyle name="Обычный 6 8 4" xfId="4663"/>
    <cellStyle name="Обычный 6 9" xfId="1664"/>
    <cellStyle name="Обычный 6 9 2" xfId="1665"/>
    <cellStyle name="Обычный 6 9 2 2" xfId="1666"/>
    <cellStyle name="Обычный 6 9 2 2 2" xfId="4681"/>
    <cellStyle name="Обычный 6 9 2 3" xfId="4680"/>
    <cellStyle name="Обычный 6 9 3" xfId="1667"/>
    <cellStyle name="Обычный 6 9 3 2" xfId="1668"/>
    <cellStyle name="Обычный 6 9 3 2 2" xfId="4683"/>
    <cellStyle name="Обычный 6 9 3 3" xfId="4682"/>
    <cellStyle name="Обычный 6 9 4" xfId="1669"/>
    <cellStyle name="Обычный 6 9 4 2" xfId="1670"/>
    <cellStyle name="Обычный 6 9 4 2 2" xfId="4685"/>
    <cellStyle name="Обычный 6 9 4 3" xfId="4684"/>
    <cellStyle name="Обычный 6 9 5" xfId="1671"/>
    <cellStyle name="Обычный 6 9 5 2" xfId="1672"/>
    <cellStyle name="Обычный 6 9 5 2 2" xfId="4687"/>
    <cellStyle name="Обычный 6 9 5 3" xfId="4686"/>
    <cellStyle name="Обычный 6 9 6" xfId="1673"/>
    <cellStyle name="Обычный 6 9 6 2" xfId="1674"/>
    <cellStyle name="Обычный 6 9 6 2 2" xfId="4689"/>
    <cellStyle name="Обычный 6 9 6 3" xfId="4688"/>
    <cellStyle name="Обычный 6 9 7" xfId="1675"/>
    <cellStyle name="Обычный 6 9 7 2" xfId="1676"/>
    <cellStyle name="Обычный 6 9 7 2 2" xfId="4691"/>
    <cellStyle name="Обычный 6 9 7 3" xfId="4690"/>
    <cellStyle name="Обычный 6 9 8" xfId="4692"/>
    <cellStyle name="Обычный 6 9 9" xfId="4679"/>
    <cellStyle name="Обычный 7" xfId="1677"/>
    <cellStyle name="Обычный 7 2" xfId="1678"/>
    <cellStyle name="Обычный 7 2 10" xfId="4694"/>
    <cellStyle name="Обычный 7 2 2" xfId="1679"/>
    <cellStyle name="Обычный 7 2 2 2" xfId="1680"/>
    <cellStyle name="Обычный 7 2 2 2 2" xfId="1681"/>
    <cellStyle name="Обычный 7 2 2 2 2 2" xfId="1682"/>
    <cellStyle name="Обычный 7 2 2 2 2 2 2" xfId="1683"/>
    <cellStyle name="Обычный 7 2 2 2 2 2 2 2" xfId="1684"/>
    <cellStyle name="Обычный 7 2 2 2 2 2 2 2 2" xfId="4700"/>
    <cellStyle name="Обычный 7 2 2 2 2 2 2 3" xfId="4699"/>
    <cellStyle name="Обычный 7 2 2 2 2 2 3" xfId="1685"/>
    <cellStyle name="Обычный 7 2 2 2 2 2 3 2" xfId="1686"/>
    <cellStyle name="Обычный 7 2 2 2 2 2 3 2 2" xfId="4702"/>
    <cellStyle name="Обычный 7 2 2 2 2 2 3 3" xfId="4701"/>
    <cellStyle name="Обычный 7 2 2 2 2 2 4" xfId="1687"/>
    <cellStyle name="Обычный 7 2 2 2 2 2 4 2" xfId="1688"/>
    <cellStyle name="Обычный 7 2 2 2 2 2 4 2 2" xfId="4704"/>
    <cellStyle name="Обычный 7 2 2 2 2 2 4 3" xfId="4703"/>
    <cellStyle name="Обычный 7 2 2 2 2 2 5" xfId="1689"/>
    <cellStyle name="Обычный 7 2 2 2 2 2 5 2" xfId="1690"/>
    <cellStyle name="Обычный 7 2 2 2 2 2 5 2 2" xfId="4706"/>
    <cellStyle name="Обычный 7 2 2 2 2 2 5 3" xfId="4705"/>
    <cellStyle name="Обычный 7 2 2 2 2 2 6" xfId="1691"/>
    <cellStyle name="Обычный 7 2 2 2 2 2 6 2" xfId="1692"/>
    <cellStyle name="Обычный 7 2 2 2 2 2 6 2 2" xfId="4708"/>
    <cellStyle name="Обычный 7 2 2 2 2 2 6 3" xfId="4707"/>
    <cellStyle name="Обычный 7 2 2 2 2 2 7" xfId="1693"/>
    <cellStyle name="Обычный 7 2 2 2 2 2 7 2" xfId="1694"/>
    <cellStyle name="Обычный 7 2 2 2 2 2 7 2 2" xfId="4710"/>
    <cellStyle name="Обычный 7 2 2 2 2 2 7 3" xfId="4709"/>
    <cellStyle name="Обычный 7 2 2 2 2 2 8" xfId="4711"/>
    <cellStyle name="Обычный 7 2 2 2 2 2 9" xfId="4698"/>
    <cellStyle name="Обычный 7 2 2 2 2 3" xfId="4712"/>
    <cellStyle name="Обычный 7 2 2 2 2 4" xfId="4697"/>
    <cellStyle name="Обычный 7 2 2 2 3" xfId="1695"/>
    <cellStyle name="Обычный 7 2 2 2 3 2" xfId="1696"/>
    <cellStyle name="Обычный 7 2 2 2 3 2 2" xfId="1697"/>
    <cellStyle name="Обычный 7 2 2 2 3 2 2 2" xfId="1698"/>
    <cellStyle name="Обычный 7 2 2 2 3 2 2 2 2" xfId="4716"/>
    <cellStyle name="Обычный 7 2 2 2 3 2 2 3" xfId="4715"/>
    <cellStyle name="Обычный 7 2 2 2 3 2 3" xfId="1699"/>
    <cellStyle name="Обычный 7 2 2 2 3 2 3 2" xfId="1700"/>
    <cellStyle name="Обычный 7 2 2 2 3 2 3 2 2" xfId="4718"/>
    <cellStyle name="Обычный 7 2 2 2 3 2 3 3" xfId="4717"/>
    <cellStyle name="Обычный 7 2 2 2 3 2 4" xfId="1701"/>
    <cellStyle name="Обычный 7 2 2 2 3 2 4 2" xfId="1702"/>
    <cellStyle name="Обычный 7 2 2 2 3 2 4 2 2" xfId="4720"/>
    <cellStyle name="Обычный 7 2 2 2 3 2 4 3" xfId="4719"/>
    <cellStyle name="Обычный 7 2 2 2 3 2 5" xfId="1703"/>
    <cellStyle name="Обычный 7 2 2 2 3 2 5 2" xfId="1704"/>
    <cellStyle name="Обычный 7 2 2 2 3 2 5 2 2" xfId="4722"/>
    <cellStyle name="Обычный 7 2 2 2 3 2 5 3" xfId="4721"/>
    <cellStyle name="Обычный 7 2 2 2 3 2 6" xfId="1705"/>
    <cellStyle name="Обычный 7 2 2 2 3 2 6 2" xfId="1706"/>
    <cellStyle name="Обычный 7 2 2 2 3 2 6 2 2" xfId="4724"/>
    <cellStyle name="Обычный 7 2 2 2 3 2 6 3" xfId="4723"/>
    <cellStyle name="Обычный 7 2 2 2 3 2 7" xfId="1707"/>
    <cellStyle name="Обычный 7 2 2 2 3 2 7 2" xfId="1708"/>
    <cellStyle name="Обычный 7 2 2 2 3 2 7 2 2" xfId="4726"/>
    <cellStyle name="Обычный 7 2 2 2 3 2 7 3" xfId="4725"/>
    <cellStyle name="Обычный 7 2 2 2 3 2 8" xfId="4727"/>
    <cellStyle name="Обычный 7 2 2 2 3 2 9" xfId="4714"/>
    <cellStyle name="Обычный 7 2 2 2 3 3" xfId="4728"/>
    <cellStyle name="Обычный 7 2 2 2 3 4" xfId="4713"/>
    <cellStyle name="Обычный 7 2 2 2 4" xfId="1709"/>
    <cellStyle name="Обычный 7 2 2 2 4 2" xfId="1710"/>
    <cellStyle name="Обычный 7 2 2 2 4 2 2" xfId="1711"/>
    <cellStyle name="Обычный 7 2 2 2 4 2 2 2" xfId="4731"/>
    <cellStyle name="Обычный 7 2 2 2 4 2 3" xfId="4730"/>
    <cellStyle name="Обычный 7 2 2 2 4 3" xfId="1712"/>
    <cellStyle name="Обычный 7 2 2 2 4 3 2" xfId="1713"/>
    <cellStyle name="Обычный 7 2 2 2 4 3 2 2" xfId="4733"/>
    <cellStyle name="Обычный 7 2 2 2 4 3 3" xfId="4732"/>
    <cellStyle name="Обычный 7 2 2 2 4 4" xfId="1714"/>
    <cellStyle name="Обычный 7 2 2 2 4 4 2" xfId="1715"/>
    <cellStyle name="Обычный 7 2 2 2 4 4 2 2" xfId="4735"/>
    <cellStyle name="Обычный 7 2 2 2 4 4 3" xfId="4734"/>
    <cellStyle name="Обычный 7 2 2 2 4 5" xfId="1716"/>
    <cellStyle name="Обычный 7 2 2 2 4 5 2" xfId="1717"/>
    <cellStyle name="Обычный 7 2 2 2 4 5 2 2" xfId="4737"/>
    <cellStyle name="Обычный 7 2 2 2 4 5 3" xfId="4736"/>
    <cellStyle name="Обычный 7 2 2 2 4 6" xfId="1718"/>
    <cellStyle name="Обычный 7 2 2 2 4 6 2" xfId="1719"/>
    <cellStyle name="Обычный 7 2 2 2 4 6 2 2" xfId="4739"/>
    <cellStyle name="Обычный 7 2 2 2 4 6 3" xfId="4738"/>
    <cellStyle name="Обычный 7 2 2 2 4 7" xfId="1720"/>
    <cellStyle name="Обычный 7 2 2 2 4 7 2" xfId="1721"/>
    <cellStyle name="Обычный 7 2 2 2 4 7 2 2" xfId="4741"/>
    <cellStyle name="Обычный 7 2 2 2 4 7 3" xfId="4740"/>
    <cellStyle name="Обычный 7 2 2 2 4 8" xfId="4742"/>
    <cellStyle name="Обычный 7 2 2 2 4 9" xfId="4729"/>
    <cellStyle name="Обычный 7 2 2 2 5" xfId="4743"/>
    <cellStyle name="Обычный 7 2 2 2 6" xfId="4696"/>
    <cellStyle name="Обычный 7 2 2 3" xfId="1722"/>
    <cellStyle name="Обычный 7 2 2 3 2" xfId="1723"/>
    <cellStyle name="Обычный 7 2 2 3 2 2" xfId="1724"/>
    <cellStyle name="Обычный 7 2 2 3 2 2 2" xfId="1725"/>
    <cellStyle name="Обычный 7 2 2 3 2 2 2 2" xfId="4747"/>
    <cellStyle name="Обычный 7 2 2 3 2 2 3" xfId="4746"/>
    <cellStyle name="Обычный 7 2 2 3 2 3" xfId="1726"/>
    <cellStyle name="Обычный 7 2 2 3 2 3 2" xfId="1727"/>
    <cellStyle name="Обычный 7 2 2 3 2 3 2 2" xfId="4749"/>
    <cellStyle name="Обычный 7 2 2 3 2 3 3" xfId="4748"/>
    <cellStyle name="Обычный 7 2 2 3 2 4" xfId="1728"/>
    <cellStyle name="Обычный 7 2 2 3 2 4 2" xfId="1729"/>
    <cellStyle name="Обычный 7 2 2 3 2 4 2 2" xfId="4751"/>
    <cellStyle name="Обычный 7 2 2 3 2 4 3" xfId="4750"/>
    <cellStyle name="Обычный 7 2 2 3 2 5" xfId="1730"/>
    <cellStyle name="Обычный 7 2 2 3 2 5 2" xfId="1731"/>
    <cellStyle name="Обычный 7 2 2 3 2 5 2 2" xfId="4753"/>
    <cellStyle name="Обычный 7 2 2 3 2 5 3" xfId="4752"/>
    <cellStyle name="Обычный 7 2 2 3 2 6" xfId="1732"/>
    <cellStyle name="Обычный 7 2 2 3 2 6 2" xfId="1733"/>
    <cellStyle name="Обычный 7 2 2 3 2 6 2 2" xfId="4755"/>
    <cellStyle name="Обычный 7 2 2 3 2 6 3" xfId="4754"/>
    <cellStyle name="Обычный 7 2 2 3 2 7" xfId="1734"/>
    <cellStyle name="Обычный 7 2 2 3 2 7 2" xfId="1735"/>
    <cellStyle name="Обычный 7 2 2 3 2 7 2 2" xfId="4757"/>
    <cellStyle name="Обычный 7 2 2 3 2 7 3" xfId="4756"/>
    <cellStyle name="Обычный 7 2 2 3 2 8" xfId="4758"/>
    <cellStyle name="Обычный 7 2 2 3 2 9" xfId="4745"/>
    <cellStyle name="Обычный 7 2 2 3 3" xfId="4759"/>
    <cellStyle name="Обычный 7 2 2 3 4" xfId="4744"/>
    <cellStyle name="Обычный 7 2 2 4" xfId="1736"/>
    <cellStyle name="Обычный 7 2 2 4 2" xfId="1737"/>
    <cellStyle name="Обычный 7 2 2 4 2 2" xfId="1738"/>
    <cellStyle name="Обычный 7 2 2 4 2 2 2" xfId="1739"/>
    <cellStyle name="Обычный 7 2 2 4 2 2 2 2" xfId="4763"/>
    <cellStyle name="Обычный 7 2 2 4 2 2 3" xfId="4762"/>
    <cellStyle name="Обычный 7 2 2 4 2 3" xfId="1740"/>
    <cellStyle name="Обычный 7 2 2 4 2 3 2" xfId="1741"/>
    <cellStyle name="Обычный 7 2 2 4 2 3 2 2" xfId="4765"/>
    <cellStyle name="Обычный 7 2 2 4 2 3 3" xfId="4764"/>
    <cellStyle name="Обычный 7 2 2 4 2 4" xfId="1742"/>
    <cellStyle name="Обычный 7 2 2 4 2 4 2" xfId="1743"/>
    <cellStyle name="Обычный 7 2 2 4 2 4 2 2" xfId="4767"/>
    <cellStyle name="Обычный 7 2 2 4 2 4 3" xfId="4766"/>
    <cellStyle name="Обычный 7 2 2 4 2 5" xfId="1744"/>
    <cellStyle name="Обычный 7 2 2 4 2 5 2" xfId="1745"/>
    <cellStyle name="Обычный 7 2 2 4 2 5 2 2" xfId="4769"/>
    <cellStyle name="Обычный 7 2 2 4 2 5 3" xfId="4768"/>
    <cellStyle name="Обычный 7 2 2 4 2 6" xfId="1746"/>
    <cellStyle name="Обычный 7 2 2 4 2 6 2" xfId="1747"/>
    <cellStyle name="Обычный 7 2 2 4 2 6 2 2" xfId="4771"/>
    <cellStyle name="Обычный 7 2 2 4 2 6 3" xfId="4770"/>
    <cellStyle name="Обычный 7 2 2 4 2 7" xfId="1748"/>
    <cellStyle name="Обычный 7 2 2 4 2 7 2" xfId="1749"/>
    <cellStyle name="Обычный 7 2 2 4 2 7 2 2" xfId="4773"/>
    <cellStyle name="Обычный 7 2 2 4 2 7 3" xfId="4772"/>
    <cellStyle name="Обычный 7 2 2 4 2 8" xfId="4774"/>
    <cellStyle name="Обычный 7 2 2 4 2 9" xfId="4761"/>
    <cellStyle name="Обычный 7 2 2 4 3" xfId="4775"/>
    <cellStyle name="Обычный 7 2 2 4 4" xfId="4760"/>
    <cellStyle name="Обычный 7 2 2 5" xfId="1750"/>
    <cellStyle name="Обычный 7 2 2 5 2" xfId="1751"/>
    <cellStyle name="Обычный 7 2 2 5 2 2" xfId="1752"/>
    <cellStyle name="Обычный 7 2 2 5 2 2 2" xfId="4778"/>
    <cellStyle name="Обычный 7 2 2 5 2 3" xfId="4777"/>
    <cellStyle name="Обычный 7 2 2 5 3" xfId="1753"/>
    <cellStyle name="Обычный 7 2 2 5 3 2" xfId="1754"/>
    <cellStyle name="Обычный 7 2 2 5 3 2 2" xfId="4780"/>
    <cellStyle name="Обычный 7 2 2 5 3 3" xfId="4779"/>
    <cellStyle name="Обычный 7 2 2 5 4" xfId="1755"/>
    <cellStyle name="Обычный 7 2 2 5 4 2" xfId="1756"/>
    <cellStyle name="Обычный 7 2 2 5 4 2 2" xfId="4782"/>
    <cellStyle name="Обычный 7 2 2 5 4 3" xfId="4781"/>
    <cellStyle name="Обычный 7 2 2 5 5" xfId="1757"/>
    <cellStyle name="Обычный 7 2 2 5 5 2" xfId="1758"/>
    <cellStyle name="Обычный 7 2 2 5 5 2 2" xfId="4784"/>
    <cellStyle name="Обычный 7 2 2 5 5 3" xfId="4783"/>
    <cellStyle name="Обычный 7 2 2 5 6" xfId="1759"/>
    <cellStyle name="Обычный 7 2 2 5 6 2" xfId="1760"/>
    <cellStyle name="Обычный 7 2 2 5 6 2 2" xfId="4786"/>
    <cellStyle name="Обычный 7 2 2 5 6 3" xfId="4785"/>
    <cellStyle name="Обычный 7 2 2 5 7" xfId="1761"/>
    <cellStyle name="Обычный 7 2 2 5 7 2" xfId="1762"/>
    <cellStyle name="Обычный 7 2 2 5 7 2 2" xfId="4788"/>
    <cellStyle name="Обычный 7 2 2 5 7 3" xfId="4787"/>
    <cellStyle name="Обычный 7 2 2 5 8" xfId="4789"/>
    <cellStyle name="Обычный 7 2 2 5 9" xfId="4776"/>
    <cellStyle name="Обычный 7 2 2 6" xfId="4790"/>
    <cellStyle name="Обычный 7 2 2 7" xfId="4695"/>
    <cellStyle name="Обычный 7 2 3" xfId="1763"/>
    <cellStyle name="Обычный 7 2 3 2" xfId="1764"/>
    <cellStyle name="Обычный 7 2 3 2 2" xfId="1765"/>
    <cellStyle name="Обычный 7 2 3 2 2 2" xfId="1766"/>
    <cellStyle name="Обычный 7 2 3 2 2 2 2" xfId="1767"/>
    <cellStyle name="Обычный 7 2 3 2 2 2 2 2" xfId="1768"/>
    <cellStyle name="Обычный 7 2 3 2 2 2 2 2 2" xfId="4796"/>
    <cellStyle name="Обычный 7 2 3 2 2 2 2 3" xfId="4795"/>
    <cellStyle name="Обычный 7 2 3 2 2 2 3" xfId="1769"/>
    <cellStyle name="Обычный 7 2 3 2 2 2 3 2" xfId="1770"/>
    <cellStyle name="Обычный 7 2 3 2 2 2 3 2 2" xfId="4798"/>
    <cellStyle name="Обычный 7 2 3 2 2 2 3 3" xfId="4797"/>
    <cellStyle name="Обычный 7 2 3 2 2 2 4" xfId="1771"/>
    <cellStyle name="Обычный 7 2 3 2 2 2 4 2" xfId="1772"/>
    <cellStyle name="Обычный 7 2 3 2 2 2 4 2 2" xfId="4800"/>
    <cellStyle name="Обычный 7 2 3 2 2 2 4 3" xfId="4799"/>
    <cellStyle name="Обычный 7 2 3 2 2 2 5" xfId="1773"/>
    <cellStyle name="Обычный 7 2 3 2 2 2 5 2" xfId="1774"/>
    <cellStyle name="Обычный 7 2 3 2 2 2 5 2 2" xfId="4802"/>
    <cellStyle name="Обычный 7 2 3 2 2 2 5 3" xfId="4801"/>
    <cellStyle name="Обычный 7 2 3 2 2 2 6" xfId="1775"/>
    <cellStyle name="Обычный 7 2 3 2 2 2 6 2" xfId="1776"/>
    <cellStyle name="Обычный 7 2 3 2 2 2 6 2 2" xfId="4804"/>
    <cellStyle name="Обычный 7 2 3 2 2 2 6 3" xfId="4803"/>
    <cellStyle name="Обычный 7 2 3 2 2 2 7" xfId="1777"/>
    <cellStyle name="Обычный 7 2 3 2 2 2 7 2" xfId="1778"/>
    <cellStyle name="Обычный 7 2 3 2 2 2 7 2 2" xfId="4806"/>
    <cellStyle name="Обычный 7 2 3 2 2 2 7 3" xfId="4805"/>
    <cellStyle name="Обычный 7 2 3 2 2 2 8" xfId="4807"/>
    <cellStyle name="Обычный 7 2 3 2 2 2 9" xfId="4794"/>
    <cellStyle name="Обычный 7 2 3 2 2 3" xfId="4808"/>
    <cellStyle name="Обычный 7 2 3 2 2 4" xfId="4793"/>
    <cellStyle name="Обычный 7 2 3 2 3" xfId="1779"/>
    <cellStyle name="Обычный 7 2 3 2 3 2" xfId="1780"/>
    <cellStyle name="Обычный 7 2 3 2 3 2 2" xfId="1781"/>
    <cellStyle name="Обычный 7 2 3 2 3 2 2 2" xfId="1782"/>
    <cellStyle name="Обычный 7 2 3 2 3 2 2 2 2" xfId="4812"/>
    <cellStyle name="Обычный 7 2 3 2 3 2 2 3" xfId="4811"/>
    <cellStyle name="Обычный 7 2 3 2 3 2 3" xfId="1783"/>
    <cellStyle name="Обычный 7 2 3 2 3 2 3 2" xfId="1784"/>
    <cellStyle name="Обычный 7 2 3 2 3 2 3 2 2" xfId="4814"/>
    <cellStyle name="Обычный 7 2 3 2 3 2 3 3" xfId="4813"/>
    <cellStyle name="Обычный 7 2 3 2 3 2 4" xfId="1785"/>
    <cellStyle name="Обычный 7 2 3 2 3 2 4 2" xfId="1786"/>
    <cellStyle name="Обычный 7 2 3 2 3 2 4 2 2" xfId="4816"/>
    <cellStyle name="Обычный 7 2 3 2 3 2 4 3" xfId="4815"/>
    <cellStyle name="Обычный 7 2 3 2 3 2 5" xfId="1787"/>
    <cellStyle name="Обычный 7 2 3 2 3 2 5 2" xfId="1788"/>
    <cellStyle name="Обычный 7 2 3 2 3 2 5 2 2" xfId="4818"/>
    <cellStyle name="Обычный 7 2 3 2 3 2 5 3" xfId="4817"/>
    <cellStyle name="Обычный 7 2 3 2 3 2 6" xfId="1789"/>
    <cellStyle name="Обычный 7 2 3 2 3 2 6 2" xfId="1790"/>
    <cellStyle name="Обычный 7 2 3 2 3 2 6 2 2" xfId="4820"/>
    <cellStyle name="Обычный 7 2 3 2 3 2 6 3" xfId="4819"/>
    <cellStyle name="Обычный 7 2 3 2 3 2 7" xfId="1791"/>
    <cellStyle name="Обычный 7 2 3 2 3 2 7 2" xfId="1792"/>
    <cellStyle name="Обычный 7 2 3 2 3 2 7 2 2" xfId="4822"/>
    <cellStyle name="Обычный 7 2 3 2 3 2 7 3" xfId="4821"/>
    <cellStyle name="Обычный 7 2 3 2 3 2 8" xfId="4823"/>
    <cellStyle name="Обычный 7 2 3 2 3 2 9" xfId="4810"/>
    <cellStyle name="Обычный 7 2 3 2 3 3" xfId="4824"/>
    <cellStyle name="Обычный 7 2 3 2 3 4" xfId="4809"/>
    <cellStyle name="Обычный 7 2 3 2 4" xfId="1793"/>
    <cellStyle name="Обычный 7 2 3 2 4 2" xfId="1794"/>
    <cellStyle name="Обычный 7 2 3 2 4 2 2" xfId="1795"/>
    <cellStyle name="Обычный 7 2 3 2 4 2 2 2" xfId="4827"/>
    <cellStyle name="Обычный 7 2 3 2 4 2 3" xfId="4826"/>
    <cellStyle name="Обычный 7 2 3 2 4 3" xfId="1796"/>
    <cellStyle name="Обычный 7 2 3 2 4 3 2" xfId="1797"/>
    <cellStyle name="Обычный 7 2 3 2 4 3 2 2" xfId="4829"/>
    <cellStyle name="Обычный 7 2 3 2 4 3 3" xfId="4828"/>
    <cellStyle name="Обычный 7 2 3 2 4 4" xfId="1798"/>
    <cellStyle name="Обычный 7 2 3 2 4 4 2" xfId="1799"/>
    <cellStyle name="Обычный 7 2 3 2 4 4 2 2" xfId="4831"/>
    <cellStyle name="Обычный 7 2 3 2 4 4 3" xfId="4830"/>
    <cellStyle name="Обычный 7 2 3 2 4 5" xfId="1800"/>
    <cellStyle name="Обычный 7 2 3 2 4 5 2" xfId="1801"/>
    <cellStyle name="Обычный 7 2 3 2 4 5 2 2" xfId="4833"/>
    <cellStyle name="Обычный 7 2 3 2 4 5 3" xfId="4832"/>
    <cellStyle name="Обычный 7 2 3 2 4 6" xfId="1802"/>
    <cellStyle name="Обычный 7 2 3 2 4 6 2" xfId="1803"/>
    <cellStyle name="Обычный 7 2 3 2 4 6 2 2" xfId="4835"/>
    <cellStyle name="Обычный 7 2 3 2 4 6 3" xfId="4834"/>
    <cellStyle name="Обычный 7 2 3 2 4 7" xfId="1804"/>
    <cellStyle name="Обычный 7 2 3 2 4 7 2" xfId="1805"/>
    <cellStyle name="Обычный 7 2 3 2 4 7 2 2" xfId="4837"/>
    <cellStyle name="Обычный 7 2 3 2 4 7 3" xfId="4836"/>
    <cellStyle name="Обычный 7 2 3 2 4 8" xfId="4838"/>
    <cellStyle name="Обычный 7 2 3 2 4 9" xfId="4825"/>
    <cellStyle name="Обычный 7 2 3 2 5" xfId="4839"/>
    <cellStyle name="Обычный 7 2 3 2 6" xfId="4792"/>
    <cellStyle name="Обычный 7 2 3 3" xfId="1806"/>
    <cellStyle name="Обычный 7 2 3 3 2" xfId="1807"/>
    <cellStyle name="Обычный 7 2 3 3 2 2" xfId="1808"/>
    <cellStyle name="Обычный 7 2 3 3 2 2 2" xfId="1809"/>
    <cellStyle name="Обычный 7 2 3 3 2 2 2 2" xfId="4843"/>
    <cellStyle name="Обычный 7 2 3 3 2 2 3" xfId="4842"/>
    <cellStyle name="Обычный 7 2 3 3 2 3" xfId="1810"/>
    <cellStyle name="Обычный 7 2 3 3 2 3 2" xfId="1811"/>
    <cellStyle name="Обычный 7 2 3 3 2 3 2 2" xfId="4845"/>
    <cellStyle name="Обычный 7 2 3 3 2 3 3" xfId="4844"/>
    <cellStyle name="Обычный 7 2 3 3 2 4" xfId="1812"/>
    <cellStyle name="Обычный 7 2 3 3 2 4 2" xfId="1813"/>
    <cellStyle name="Обычный 7 2 3 3 2 4 2 2" xfId="4847"/>
    <cellStyle name="Обычный 7 2 3 3 2 4 3" xfId="4846"/>
    <cellStyle name="Обычный 7 2 3 3 2 5" xfId="1814"/>
    <cellStyle name="Обычный 7 2 3 3 2 5 2" xfId="1815"/>
    <cellStyle name="Обычный 7 2 3 3 2 5 2 2" xfId="4849"/>
    <cellStyle name="Обычный 7 2 3 3 2 5 3" xfId="4848"/>
    <cellStyle name="Обычный 7 2 3 3 2 6" xfId="1816"/>
    <cellStyle name="Обычный 7 2 3 3 2 6 2" xfId="1817"/>
    <cellStyle name="Обычный 7 2 3 3 2 6 2 2" xfId="4851"/>
    <cellStyle name="Обычный 7 2 3 3 2 6 3" xfId="4850"/>
    <cellStyle name="Обычный 7 2 3 3 2 7" xfId="1818"/>
    <cellStyle name="Обычный 7 2 3 3 2 7 2" xfId="1819"/>
    <cellStyle name="Обычный 7 2 3 3 2 7 2 2" xfId="4853"/>
    <cellStyle name="Обычный 7 2 3 3 2 7 3" xfId="4852"/>
    <cellStyle name="Обычный 7 2 3 3 2 8" xfId="4854"/>
    <cellStyle name="Обычный 7 2 3 3 2 9" xfId="4841"/>
    <cellStyle name="Обычный 7 2 3 3 3" xfId="4855"/>
    <cellStyle name="Обычный 7 2 3 3 4" xfId="4840"/>
    <cellStyle name="Обычный 7 2 3 4" xfId="1820"/>
    <cellStyle name="Обычный 7 2 3 4 2" xfId="1821"/>
    <cellStyle name="Обычный 7 2 3 4 2 2" xfId="1822"/>
    <cellStyle name="Обычный 7 2 3 4 2 2 2" xfId="1823"/>
    <cellStyle name="Обычный 7 2 3 4 2 2 2 2" xfId="4859"/>
    <cellStyle name="Обычный 7 2 3 4 2 2 3" xfId="4858"/>
    <cellStyle name="Обычный 7 2 3 4 2 3" xfId="1824"/>
    <cellStyle name="Обычный 7 2 3 4 2 3 2" xfId="1825"/>
    <cellStyle name="Обычный 7 2 3 4 2 3 2 2" xfId="4861"/>
    <cellStyle name="Обычный 7 2 3 4 2 3 3" xfId="4860"/>
    <cellStyle name="Обычный 7 2 3 4 2 4" xfId="1826"/>
    <cellStyle name="Обычный 7 2 3 4 2 4 2" xfId="1827"/>
    <cellStyle name="Обычный 7 2 3 4 2 4 2 2" xfId="4863"/>
    <cellStyle name="Обычный 7 2 3 4 2 4 3" xfId="4862"/>
    <cellStyle name="Обычный 7 2 3 4 2 5" xfId="1828"/>
    <cellStyle name="Обычный 7 2 3 4 2 5 2" xfId="1829"/>
    <cellStyle name="Обычный 7 2 3 4 2 5 2 2" xfId="4865"/>
    <cellStyle name="Обычный 7 2 3 4 2 5 3" xfId="4864"/>
    <cellStyle name="Обычный 7 2 3 4 2 6" xfId="1830"/>
    <cellStyle name="Обычный 7 2 3 4 2 6 2" xfId="1831"/>
    <cellStyle name="Обычный 7 2 3 4 2 6 2 2" xfId="4867"/>
    <cellStyle name="Обычный 7 2 3 4 2 6 3" xfId="4866"/>
    <cellStyle name="Обычный 7 2 3 4 2 7" xfId="1832"/>
    <cellStyle name="Обычный 7 2 3 4 2 7 2" xfId="1833"/>
    <cellStyle name="Обычный 7 2 3 4 2 7 2 2" xfId="4869"/>
    <cellStyle name="Обычный 7 2 3 4 2 7 3" xfId="4868"/>
    <cellStyle name="Обычный 7 2 3 4 2 8" xfId="4870"/>
    <cellStyle name="Обычный 7 2 3 4 2 9" xfId="4857"/>
    <cellStyle name="Обычный 7 2 3 4 3" xfId="4871"/>
    <cellStyle name="Обычный 7 2 3 4 4" xfId="4856"/>
    <cellStyle name="Обычный 7 2 3 5" xfId="1834"/>
    <cellStyle name="Обычный 7 2 3 5 2" xfId="1835"/>
    <cellStyle name="Обычный 7 2 3 5 2 2" xfId="1836"/>
    <cellStyle name="Обычный 7 2 3 5 2 2 2" xfId="4874"/>
    <cellStyle name="Обычный 7 2 3 5 2 3" xfId="4873"/>
    <cellStyle name="Обычный 7 2 3 5 3" xfId="1837"/>
    <cellStyle name="Обычный 7 2 3 5 3 2" xfId="1838"/>
    <cellStyle name="Обычный 7 2 3 5 3 2 2" xfId="4876"/>
    <cellStyle name="Обычный 7 2 3 5 3 3" xfId="4875"/>
    <cellStyle name="Обычный 7 2 3 5 4" xfId="1839"/>
    <cellStyle name="Обычный 7 2 3 5 4 2" xfId="1840"/>
    <cellStyle name="Обычный 7 2 3 5 4 2 2" xfId="4878"/>
    <cellStyle name="Обычный 7 2 3 5 4 3" xfId="4877"/>
    <cellStyle name="Обычный 7 2 3 5 5" xfId="1841"/>
    <cellStyle name="Обычный 7 2 3 5 5 2" xfId="1842"/>
    <cellStyle name="Обычный 7 2 3 5 5 2 2" xfId="4880"/>
    <cellStyle name="Обычный 7 2 3 5 5 3" xfId="4879"/>
    <cellStyle name="Обычный 7 2 3 5 6" xfId="1843"/>
    <cellStyle name="Обычный 7 2 3 5 6 2" xfId="1844"/>
    <cellStyle name="Обычный 7 2 3 5 6 2 2" xfId="4882"/>
    <cellStyle name="Обычный 7 2 3 5 6 3" xfId="4881"/>
    <cellStyle name="Обычный 7 2 3 5 7" xfId="1845"/>
    <cellStyle name="Обычный 7 2 3 5 7 2" xfId="1846"/>
    <cellStyle name="Обычный 7 2 3 5 7 2 2" xfId="4884"/>
    <cellStyle name="Обычный 7 2 3 5 7 3" xfId="4883"/>
    <cellStyle name="Обычный 7 2 3 5 8" xfId="4885"/>
    <cellStyle name="Обычный 7 2 3 5 9" xfId="4872"/>
    <cellStyle name="Обычный 7 2 3 6" xfId="4886"/>
    <cellStyle name="Обычный 7 2 3 7" xfId="4791"/>
    <cellStyle name="Обычный 7 2 4" xfId="1847"/>
    <cellStyle name="Обычный 7 2 4 2" xfId="1848"/>
    <cellStyle name="Обычный 7 2 4 2 2" xfId="1849"/>
    <cellStyle name="Обычный 7 2 4 2 2 2" xfId="1850"/>
    <cellStyle name="Обычный 7 2 4 2 2 2 2" xfId="1851"/>
    <cellStyle name="Обычный 7 2 4 2 2 2 2 2" xfId="4891"/>
    <cellStyle name="Обычный 7 2 4 2 2 2 3" xfId="4890"/>
    <cellStyle name="Обычный 7 2 4 2 2 3" xfId="1852"/>
    <cellStyle name="Обычный 7 2 4 2 2 3 2" xfId="1853"/>
    <cellStyle name="Обычный 7 2 4 2 2 3 2 2" xfId="4893"/>
    <cellStyle name="Обычный 7 2 4 2 2 3 3" xfId="4892"/>
    <cellStyle name="Обычный 7 2 4 2 2 4" xfId="1854"/>
    <cellStyle name="Обычный 7 2 4 2 2 4 2" xfId="1855"/>
    <cellStyle name="Обычный 7 2 4 2 2 4 2 2" xfId="4895"/>
    <cellStyle name="Обычный 7 2 4 2 2 4 3" xfId="4894"/>
    <cellStyle name="Обычный 7 2 4 2 2 5" xfId="1856"/>
    <cellStyle name="Обычный 7 2 4 2 2 5 2" xfId="1857"/>
    <cellStyle name="Обычный 7 2 4 2 2 5 2 2" xfId="4897"/>
    <cellStyle name="Обычный 7 2 4 2 2 5 3" xfId="4896"/>
    <cellStyle name="Обычный 7 2 4 2 2 6" xfId="1858"/>
    <cellStyle name="Обычный 7 2 4 2 2 6 2" xfId="1859"/>
    <cellStyle name="Обычный 7 2 4 2 2 6 2 2" xfId="4899"/>
    <cellStyle name="Обычный 7 2 4 2 2 6 3" xfId="4898"/>
    <cellStyle name="Обычный 7 2 4 2 2 7" xfId="1860"/>
    <cellStyle name="Обычный 7 2 4 2 2 7 2" xfId="1861"/>
    <cellStyle name="Обычный 7 2 4 2 2 7 2 2" xfId="4901"/>
    <cellStyle name="Обычный 7 2 4 2 2 7 3" xfId="4900"/>
    <cellStyle name="Обычный 7 2 4 2 2 8" xfId="4902"/>
    <cellStyle name="Обычный 7 2 4 2 2 9" xfId="4889"/>
    <cellStyle name="Обычный 7 2 4 2 3" xfId="4903"/>
    <cellStyle name="Обычный 7 2 4 2 4" xfId="4888"/>
    <cellStyle name="Обычный 7 2 4 3" xfId="1862"/>
    <cellStyle name="Обычный 7 2 4 3 2" xfId="1863"/>
    <cellStyle name="Обычный 7 2 4 3 2 2" xfId="1864"/>
    <cellStyle name="Обычный 7 2 4 3 2 2 2" xfId="1865"/>
    <cellStyle name="Обычный 7 2 4 3 2 2 2 2" xfId="4907"/>
    <cellStyle name="Обычный 7 2 4 3 2 2 3" xfId="4906"/>
    <cellStyle name="Обычный 7 2 4 3 2 3" xfId="1866"/>
    <cellStyle name="Обычный 7 2 4 3 2 3 2" xfId="1867"/>
    <cellStyle name="Обычный 7 2 4 3 2 3 2 2" xfId="4909"/>
    <cellStyle name="Обычный 7 2 4 3 2 3 3" xfId="4908"/>
    <cellStyle name="Обычный 7 2 4 3 2 4" xfId="1868"/>
    <cellStyle name="Обычный 7 2 4 3 2 4 2" xfId="1869"/>
    <cellStyle name="Обычный 7 2 4 3 2 4 2 2" xfId="4911"/>
    <cellStyle name="Обычный 7 2 4 3 2 4 3" xfId="4910"/>
    <cellStyle name="Обычный 7 2 4 3 2 5" xfId="1870"/>
    <cellStyle name="Обычный 7 2 4 3 2 5 2" xfId="1871"/>
    <cellStyle name="Обычный 7 2 4 3 2 5 2 2" xfId="4913"/>
    <cellStyle name="Обычный 7 2 4 3 2 5 3" xfId="4912"/>
    <cellStyle name="Обычный 7 2 4 3 2 6" xfId="1872"/>
    <cellStyle name="Обычный 7 2 4 3 2 6 2" xfId="1873"/>
    <cellStyle name="Обычный 7 2 4 3 2 6 2 2" xfId="4915"/>
    <cellStyle name="Обычный 7 2 4 3 2 6 3" xfId="4914"/>
    <cellStyle name="Обычный 7 2 4 3 2 7" xfId="1874"/>
    <cellStyle name="Обычный 7 2 4 3 2 7 2" xfId="1875"/>
    <cellStyle name="Обычный 7 2 4 3 2 7 2 2" xfId="4917"/>
    <cellStyle name="Обычный 7 2 4 3 2 7 3" xfId="4916"/>
    <cellStyle name="Обычный 7 2 4 3 2 8" xfId="4918"/>
    <cellStyle name="Обычный 7 2 4 3 2 9" xfId="4905"/>
    <cellStyle name="Обычный 7 2 4 3 3" xfId="4919"/>
    <cellStyle name="Обычный 7 2 4 3 4" xfId="4904"/>
    <cellStyle name="Обычный 7 2 4 4" xfId="1876"/>
    <cellStyle name="Обычный 7 2 4 4 2" xfId="1877"/>
    <cellStyle name="Обычный 7 2 4 4 2 2" xfId="1878"/>
    <cellStyle name="Обычный 7 2 4 4 2 2 2" xfId="4922"/>
    <cellStyle name="Обычный 7 2 4 4 2 3" xfId="4921"/>
    <cellStyle name="Обычный 7 2 4 4 3" xfId="1879"/>
    <cellStyle name="Обычный 7 2 4 4 3 2" xfId="1880"/>
    <cellStyle name="Обычный 7 2 4 4 3 2 2" xfId="4924"/>
    <cellStyle name="Обычный 7 2 4 4 3 3" xfId="4923"/>
    <cellStyle name="Обычный 7 2 4 4 4" xfId="1881"/>
    <cellStyle name="Обычный 7 2 4 4 4 2" xfId="1882"/>
    <cellStyle name="Обычный 7 2 4 4 4 2 2" xfId="4926"/>
    <cellStyle name="Обычный 7 2 4 4 4 3" xfId="4925"/>
    <cellStyle name="Обычный 7 2 4 4 5" xfId="1883"/>
    <cellStyle name="Обычный 7 2 4 4 5 2" xfId="1884"/>
    <cellStyle name="Обычный 7 2 4 4 5 2 2" xfId="4928"/>
    <cellStyle name="Обычный 7 2 4 4 5 3" xfId="4927"/>
    <cellStyle name="Обычный 7 2 4 4 6" xfId="1885"/>
    <cellStyle name="Обычный 7 2 4 4 6 2" xfId="1886"/>
    <cellStyle name="Обычный 7 2 4 4 6 2 2" xfId="4930"/>
    <cellStyle name="Обычный 7 2 4 4 6 3" xfId="4929"/>
    <cellStyle name="Обычный 7 2 4 4 7" xfId="1887"/>
    <cellStyle name="Обычный 7 2 4 4 7 2" xfId="1888"/>
    <cellStyle name="Обычный 7 2 4 4 7 2 2" xfId="4932"/>
    <cellStyle name="Обычный 7 2 4 4 7 3" xfId="4931"/>
    <cellStyle name="Обычный 7 2 4 4 8" xfId="4933"/>
    <cellStyle name="Обычный 7 2 4 4 9" xfId="4920"/>
    <cellStyle name="Обычный 7 2 4 5" xfId="4934"/>
    <cellStyle name="Обычный 7 2 4 6" xfId="4887"/>
    <cellStyle name="Обычный 7 2 5" xfId="1889"/>
    <cellStyle name="Обычный 7 2 5 2" xfId="1890"/>
    <cellStyle name="Обычный 7 2 5 2 2" xfId="1891"/>
    <cellStyle name="Обычный 7 2 5 2 2 2" xfId="1892"/>
    <cellStyle name="Обычный 7 2 5 2 2 2 2" xfId="4938"/>
    <cellStyle name="Обычный 7 2 5 2 2 3" xfId="4937"/>
    <cellStyle name="Обычный 7 2 5 2 3" xfId="1893"/>
    <cellStyle name="Обычный 7 2 5 2 3 2" xfId="1894"/>
    <cellStyle name="Обычный 7 2 5 2 3 2 2" xfId="4940"/>
    <cellStyle name="Обычный 7 2 5 2 3 3" xfId="4939"/>
    <cellStyle name="Обычный 7 2 5 2 4" xfId="1895"/>
    <cellStyle name="Обычный 7 2 5 2 4 2" xfId="1896"/>
    <cellStyle name="Обычный 7 2 5 2 4 2 2" xfId="4942"/>
    <cellStyle name="Обычный 7 2 5 2 4 3" xfId="4941"/>
    <cellStyle name="Обычный 7 2 5 2 5" xfId="1897"/>
    <cellStyle name="Обычный 7 2 5 2 5 2" xfId="1898"/>
    <cellStyle name="Обычный 7 2 5 2 5 2 2" xfId="4944"/>
    <cellStyle name="Обычный 7 2 5 2 5 3" xfId="4943"/>
    <cellStyle name="Обычный 7 2 5 2 6" xfId="1899"/>
    <cellStyle name="Обычный 7 2 5 2 6 2" xfId="1900"/>
    <cellStyle name="Обычный 7 2 5 2 6 2 2" xfId="4946"/>
    <cellStyle name="Обычный 7 2 5 2 6 3" xfId="4945"/>
    <cellStyle name="Обычный 7 2 5 2 7" xfId="1901"/>
    <cellStyle name="Обычный 7 2 5 2 7 2" xfId="1902"/>
    <cellStyle name="Обычный 7 2 5 2 7 2 2" xfId="4948"/>
    <cellStyle name="Обычный 7 2 5 2 7 3" xfId="4947"/>
    <cellStyle name="Обычный 7 2 5 2 8" xfId="4949"/>
    <cellStyle name="Обычный 7 2 5 2 9" xfId="4936"/>
    <cellStyle name="Обычный 7 2 5 3" xfId="4950"/>
    <cellStyle name="Обычный 7 2 5 4" xfId="4935"/>
    <cellStyle name="Обычный 7 2 6" xfId="1903"/>
    <cellStyle name="Обычный 7 2 6 2" xfId="1904"/>
    <cellStyle name="Обычный 7 2 6 2 2" xfId="1905"/>
    <cellStyle name="Обычный 7 2 6 2 2 2" xfId="1906"/>
    <cellStyle name="Обычный 7 2 6 2 2 2 2" xfId="4954"/>
    <cellStyle name="Обычный 7 2 6 2 2 3" xfId="4953"/>
    <cellStyle name="Обычный 7 2 6 2 3" xfId="1907"/>
    <cellStyle name="Обычный 7 2 6 2 3 2" xfId="1908"/>
    <cellStyle name="Обычный 7 2 6 2 3 2 2" xfId="4956"/>
    <cellStyle name="Обычный 7 2 6 2 3 3" xfId="4955"/>
    <cellStyle name="Обычный 7 2 6 2 4" xfId="1909"/>
    <cellStyle name="Обычный 7 2 6 2 4 2" xfId="1910"/>
    <cellStyle name="Обычный 7 2 6 2 4 2 2" xfId="4958"/>
    <cellStyle name="Обычный 7 2 6 2 4 3" xfId="4957"/>
    <cellStyle name="Обычный 7 2 6 2 5" xfId="1911"/>
    <cellStyle name="Обычный 7 2 6 2 5 2" xfId="1912"/>
    <cellStyle name="Обычный 7 2 6 2 5 2 2" xfId="4960"/>
    <cellStyle name="Обычный 7 2 6 2 5 3" xfId="4959"/>
    <cellStyle name="Обычный 7 2 6 2 6" xfId="1913"/>
    <cellStyle name="Обычный 7 2 6 2 6 2" xfId="1914"/>
    <cellStyle name="Обычный 7 2 6 2 6 2 2" xfId="4962"/>
    <cellStyle name="Обычный 7 2 6 2 6 3" xfId="4961"/>
    <cellStyle name="Обычный 7 2 6 2 7" xfId="1915"/>
    <cellStyle name="Обычный 7 2 6 2 7 2" xfId="1916"/>
    <cellStyle name="Обычный 7 2 6 2 7 2 2" xfId="4964"/>
    <cellStyle name="Обычный 7 2 6 2 7 3" xfId="4963"/>
    <cellStyle name="Обычный 7 2 6 2 8" xfId="4965"/>
    <cellStyle name="Обычный 7 2 6 2 9" xfId="4952"/>
    <cellStyle name="Обычный 7 2 6 3" xfId="4966"/>
    <cellStyle name="Обычный 7 2 6 4" xfId="4951"/>
    <cellStyle name="Обычный 7 2 7" xfId="1917"/>
    <cellStyle name="Обычный 7 2 7 2" xfId="1918"/>
    <cellStyle name="Обычный 7 2 7 2 2" xfId="1919"/>
    <cellStyle name="Обычный 7 2 7 2 2 2" xfId="1920"/>
    <cellStyle name="Обычный 7 2 7 2 2 2 2" xfId="4970"/>
    <cellStyle name="Обычный 7 2 7 2 2 3" xfId="4969"/>
    <cellStyle name="Обычный 7 2 7 2 3" xfId="1921"/>
    <cellStyle name="Обычный 7 2 7 2 3 2" xfId="1922"/>
    <cellStyle name="Обычный 7 2 7 2 3 2 2" xfId="4972"/>
    <cellStyle name="Обычный 7 2 7 2 3 3" xfId="4971"/>
    <cellStyle name="Обычный 7 2 7 2 4" xfId="1923"/>
    <cellStyle name="Обычный 7 2 7 2 4 2" xfId="1924"/>
    <cellStyle name="Обычный 7 2 7 2 4 2 2" xfId="4974"/>
    <cellStyle name="Обычный 7 2 7 2 4 3" xfId="4973"/>
    <cellStyle name="Обычный 7 2 7 2 5" xfId="1925"/>
    <cellStyle name="Обычный 7 2 7 2 5 2" xfId="1926"/>
    <cellStyle name="Обычный 7 2 7 2 5 2 2" xfId="4976"/>
    <cellStyle name="Обычный 7 2 7 2 5 3" xfId="4975"/>
    <cellStyle name="Обычный 7 2 7 2 6" xfId="1927"/>
    <cellStyle name="Обычный 7 2 7 2 6 2" xfId="1928"/>
    <cellStyle name="Обычный 7 2 7 2 6 2 2" xfId="4978"/>
    <cellStyle name="Обычный 7 2 7 2 6 3" xfId="4977"/>
    <cellStyle name="Обычный 7 2 7 2 7" xfId="1929"/>
    <cellStyle name="Обычный 7 2 7 2 7 2" xfId="1930"/>
    <cellStyle name="Обычный 7 2 7 2 7 2 2" xfId="4980"/>
    <cellStyle name="Обычный 7 2 7 2 7 3" xfId="4979"/>
    <cellStyle name="Обычный 7 2 7 2 8" xfId="4981"/>
    <cellStyle name="Обычный 7 2 7 2 9" xfId="4968"/>
    <cellStyle name="Обычный 7 2 7 3" xfId="4982"/>
    <cellStyle name="Обычный 7 2 7 4" xfId="4967"/>
    <cellStyle name="Обычный 7 2 8" xfId="1931"/>
    <cellStyle name="Обычный 7 2 8 2" xfId="1932"/>
    <cellStyle name="Обычный 7 2 8 2 2" xfId="1933"/>
    <cellStyle name="Обычный 7 2 8 2 2 2" xfId="4985"/>
    <cellStyle name="Обычный 7 2 8 2 3" xfId="4984"/>
    <cellStyle name="Обычный 7 2 8 3" xfId="1934"/>
    <cellStyle name="Обычный 7 2 8 3 2" xfId="1935"/>
    <cellStyle name="Обычный 7 2 8 3 2 2" xfId="4987"/>
    <cellStyle name="Обычный 7 2 8 3 3" xfId="4986"/>
    <cellStyle name="Обычный 7 2 8 4" xfId="1936"/>
    <cellStyle name="Обычный 7 2 8 4 2" xfId="1937"/>
    <cellStyle name="Обычный 7 2 8 4 2 2" xfId="4989"/>
    <cellStyle name="Обычный 7 2 8 4 3" xfId="4988"/>
    <cellStyle name="Обычный 7 2 8 5" xfId="1938"/>
    <cellStyle name="Обычный 7 2 8 5 2" xfId="1939"/>
    <cellStyle name="Обычный 7 2 8 5 2 2" xfId="4991"/>
    <cellStyle name="Обычный 7 2 8 5 3" xfId="4990"/>
    <cellStyle name="Обычный 7 2 8 6" xfId="1940"/>
    <cellStyle name="Обычный 7 2 8 6 2" xfId="1941"/>
    <cellStyle name="Обычный 7 2 8 6 2 2" xfId="4993"/>
    <cellStyle name="Обычный 7 2 8 6 3" xfId="4992"/>
    <cellStyle name="Обычный 7 2 8 7" xfId="1942"/>
    <cellStyle name="Обычный 7 2 8 7 2" xfId="1943"/>
    <cellStyle name="Обычный 7 2 8 7 2 2" xfId="4995"/>
    <cellStyle name="Обычный 7 2 8 7 3" xfId="4994"/>
    <cellStyle name="Обычный 7 2 8 8" xfId="4996"/>
    <cellStyle name="Обычный 7 2 8 9" xfId="4983"/>
    <cellStyle name="Обычный 7 2 9" xfId="4997"/>
    <cellStyle name="Обычный 7 3" xfId="1944"/>
    <cellStyle name="Обычный 7 3 2" xfId="4999"/>
    <cellStyle name="Обычный 7 3 3" xfId="4998"/>
    <cellStyle name="Обычный 7 4" xfId="1945"/>
    <cellStyle name="Обычный 7 4 2" xfId="1946"/>
    <cellStyle name="Обычный 7 4 3" xfId="5001"/>
    <cellStyle name="Обычный 7 4 4" xfId="5000"/>
    <cellStyle name="Обычный 7 5" xfId="1947"/>
    <cellStyle name="Обычный 7 5 2" xfId="5003"/>
    <cellStyle name="Обычный 7 5 3" xfId="5002"/>
    <cellStyle name="Обычный 7 6" xfId="5004"/>
    <cellStyle name="Обычный 7 7" xfId="4693"/>
    <cellStyle name="Обычный 8" xfId="1948"/>
    <cellStyle name="Обычный 9" xfId="1949"/>
    <cellStyle name="Обычный 9 2" xfId="1950"/>
    <cellStyle name="Обычный 9 2 2" xfId="1951"/>
    <cellStyle name="Обычный 9 2 2 2" xfId="1952"/>
    <cellStyle name="Обычный 9 2 2 2 2" xfId="1953"/>
    <cellStyle name="Обычный 9 2 2 2 2 2" xfId="1954"/>
    <cellStyle name="Обычный 9 2 2 2 2 2 2" xfId="1955"/>
    <cellStyle name="Обычный 9 2 2 2 2 2 2 2" xfId="5011"/>
    <cellStyle name="Обычный 9 2 2 2 2 2 3" xfId="5010"/>
    <cellStyle name="Обычный 9 2 2 2 2 3" xfId="1956"/>
    <cellStyle name="Обычный 9 2 2 2 2 3 2" xfId="1957"/>
    <cellStyle name="Обычный 9 2 2 2 2 3 2 2" xfId="5013"/>
    <cellStyle name="Обычный 9 2 2 2 2 3 3" xfId="5012"/>
    <cellStyle name="Обычный 9 2 2 2 2 4" xfId="1958"/>
    <cellStyle name="Обычный 9 2 2 2 2 4 2" xfId="1959"/>
    <cellStyle name="Обычный 9 2 2 2 2 4 2 2" xfId="5015"/>
    <cellStyle name="Обычный 9 2 2 2 2 4 3" xfId="5014"/>
    <cellStyle name="Обычный 9 2 2 2 2 5" xfId="1960"/>
    <cellStyle name="Обычный 9 2 2 2 2 5 2" xfId="1961"/>
    <cellStyle name="Обычный 9 2 2 2 2 5 2 2" xfId="5017"/>
    <cellStyle name="Обычный 9 2 2 2 2 5 3" xfId="5016"/>
    <cellStyle name="Обычный 9 2 2 2 2 6" xfId="1962"/>
    <cellStyle name="Обычный 9 2 2 2 2 6 2" xfId="1963"/>
    <cellStyle name="Обычный 9 2 2 2 2 6 2 2" xfId="5019"/>
    <cellStyle name="Обычный 9 2 2 2 2 6 3" xfId="5018"/>
    <cellStyle name="Обычный 9 2 2 2 2 7" xfId="1964"/>
    <cellStyle name="Обычный 9 2 2 2 2 7 2" xfId="1965"/>
    <cellStyle name="Обычный 9 2 2 2 2 7 2 2" xfId="5021"/>
    <cellStyle name="Обычный 9 2 2 2 2 7 3" xfId="5020"/>
    <cellStyle name="Обычный 9 2 2 2 2 8" xfId="5022"/>
    <cellStyle name="Обычный 9 2 2 2 2 9" xfId="5009"/>
    <cellStyle name="Обычный 9 2 2 2 3" xfId="5023"/>
    <cellStyle name="Обычный 9 2 2 2 4" xfId="5008"/>
    <cellStyle name="Обычный 9 2 2 3" xfId="1966"/>
    <cellStyle name="Обычный 9 2 2 3 2" xfId="1967"/>
    <cellStyle name="Обычный 9 2 2 3 2 2" xfId="1968"/>
    <cellStyle name="Обычный 9 2 2 3 2 2 2" xfId="1969"/>
    <cellStyle name="Обычный 9 2 2 3 2 2 2 2" xfId="5027"/>
    <cellStyle name="Обычный 9 2 2 3 2 2 3" xfId="5026"/>
    <cellStyle name="Обычный 9 2 2 3 2 3" xfId="1970"/>
    <cellStyle name="Обычный 9 2 2 3 2 3 2" xfId="1971"/>
    <cellStyle name="Обычный 9 2 2 3 2 3 2 2" xfId="5029"/>
    <cellStyle name="Обычный 9 2 2 3 2 3 3" xfId="5028"/>
    <cellStyle name="Обычный 9 2 2 3 2 4" xfId="1972"/>
    <cellStyle name="Обычный 9 2 2 3 2 4 2" xfId="1973"/>
    <cellStyle name="Обычный 9 2 2 3 2 4 2 2" xfId="5031"/>
    <cellStyle name="Обычный 9 2 2 3 2 4 3" xfId="5030"/>
    <cellStyle name="Обычный 9 2 2 3 2 5" xfId="1974"/>
    <cellStyle name="Обычный 9 2 2 3 2 5 2" xfId="1975"/>
    <cellStyle name="Обычный 9 2 2 3 2 5 2 2" xfId="5033"/>
    <cellStyle name="Обычный 9 2 2 3 2 5 3" xfId="5032"/>
    <cellStyle name="Обычный 9 2 2 3 2 6" xfId="1976"/>
    <cellStyle name="Обычный 9 2 2 3 2 6 2" xfId="1977"/>
    <cellStyle name="Обычный 9 2 2 3 2 6 2 2" xfId="5035"/>
    <cellStyle name="Обычный 9 2 2 3 2 6 3" xfId="5034"/>
    <cellStyle name="Обычный 9 2 2 3 2 7" xfId="1978"/>
    <cellStyle name="Обычный 9 2 2 3 2 7 2" xfId="1979"/>
    <cellStyle name="Обычный 9 2 2 3 2 7 2 2" xfId="5037"/>
    <cellStyle name="Обычный 9 2 2 3 2 7 3" xfId="5036"/>
    <cellStyle name="Обычный 9 2 2 3 2 8" xfId="5038"/>
    <cellStyle name="Обычный 9 2 2 3 2 9" xfId="5025"/>
    <cellStyle name="Обычный 9 2 2 3 3" xfId="5039"/>
    <cellStyle name="Обычный 9 2 2 3 4" xfId="5024"/>
    <cellStyle name="Обычный 9 2 2 4" xfId="1980"/>
    <cellStyle name="Обычный 9 2 2 4 2" xfId="1981"/>
    <cellStyle name="Обычный 9 2 2 4 2 2" xfId="1982"/>
    <cellStyle name="Обычный 9 2 2 4 2 2 2" xfId="1983"/>
    <cellStyle name="Обычный 9 2 2 4 2 2 2 2" xfId="5043"/>
    <cellStyle name="Обычный 9 2 2 4 2 2 3" xfId="5042"/>
    <cellStyle name="Обычный 9 2 2 4 2 3" xfId="1984"/>
    <cellStyle name="Обычный 9 2 2 4 2 3 2" xfId="1985"/>
    <cellStyle name="Обычный 9 2 2 4 2 3 2 2" xfId="5045"/>
    <cellStyle name="Обычный 9 2 2 4 2 3 3" xfId="5044"/>
    <cellStyle name="Обычный 9 2 2 4 2 4" xfId="1986"/>
    <cellStyle name="Обычный 9 2 2 4 2 4 2" xfId="1987"/>
    <cellStyle name="Обычный 9 2 2 4 2 4 2 2" xfId="5047"/>
    <cellStyle name="Обычный 9 2 2 4 2 4 3" xfId="5046"/>
    <cellStyle name="Обычный 9 2 2 4 2 5" xfId="1988"/>
    <cellStyle name="Обычный 9 2 2 4 2 5 2" xfId="1989"/>
    <cellStyle name="Обычный 9 2 2 4 2 5 2 2" xfId="5049"/>
    <cellStyle name="Обычный 9 2 2 4 2 5 3" xfId="5048"/>
    <cellStyle name="Обычный 9 2 2 4 2 6" xfId="1990"/>
    <cellStyle name="Обычный 9 2 2 4 2 6 2" xfId="1991"/>
    <cellStyle name="Обычный 9 2 2 4 2 6 2 2" xfId="5051"/>
    <cellStyle name="Обычный 9 2 2 4 2 6 3" xfId="5050"/>
    <cellStyle name="Обычный 9 2 2 4 2 7" xfId="1992"/>
    <cellStyle name="Обычный 9 2 2 4 2 7 2" xfId="1993"/>
    <cellStyle name="Обычный 9 2 2 4 2 7 2 2" xfId="5053"/>
    <cellStyle name="Обычный 9 2 2 4 2 7 3" xfId="5052"/>
    <cellStyle name="Обычный 9 2 2 4 2 8" xfId="5054"/>
    <cellStyle name="Обычный 9 2 2 4 2 9" xfId="5041"/>
    <cellStyle name="Обычный 9 2 2 4 3" xfId="5055"/>
    <cellStyle name="Обычный 9 2 2 4 4" xfId="5040"/>
    <cellStyle name="Обычный 9 2 2 5" xfId="1994"/>
    <cellStyle name="Обычный 9 2 2 5 2" xfId="1995"/>
    <cellStyle name="Обычный 9 2 2 5 2 2" xfId="1996"/>
    <cellStyle name="Обычный 9 2 2 5 2 2 2" xfId="5058"/>
    <cellStyle name="Обычный 9 2 2 5 2 3" xfId="5057"/>
    <cellStyle name="Обычный 9 2 2 5 3" xfId="1997"/>
    <cellStyle name="Обычный 9 2 2 5 3 2" xfId="1998"/>
    <cellStyle name="Обычный 9 2 2 5 3 2 2" xfId="5060"/>
    <cellStyle name="Обычный 9 2 2 5 3 3" xfId="5059"/>
    <cellStyle name="Обычный 9 2 2 5 4" xfId="1999"/>
    <cellStyle name="Обычный 9 2 2 5 4 2" xfId="2000"/>
    <cellStyle name="Обычный 9 2 2 5 4 2 2" xfId="5062"/>
    <cellStyle name="Обычный 9 2 2 5 4 3" xfId="5061"/>
    <cellStyle name="Обычный 9 2 2 5 5" xfId="2001"/>
    <cellStyle name="Обычный 9 2 2 5 5 2" xfId="2002"/>
    <cellStyle name="Обычный 9 2 2 5 5 2 2" xfId="5064"/>
    <cellStyle name="Обычный 9 2 2 5 5 3" xfId="5063"/>
    <cellStyle name="Обычный 9 2 2 5 6" xfId="2003"/>
    <cellStyle name="Обычный 9 2 2 5 6 2" xfId="2004"/>
    <cellStyle name="Обычный 9 2 2 5 6 2 2" xfId="5066"/>
    <cellStyle name="Обычный 9 2 2 5 6 3" xfId="5065"/>
    <cellStyle name="Обычный 9 2 2 5 7" xfId="2005"/>
    <cellStyle name="Обычный 9 2 2 5 7 2" xfId="2006"/>
    <cellStyle name="Обычный 9 2 2 5 7 2 2" xfId="5068"/>
    <cellStyle name="Обычный 9 2 2 5 7 3" xfId="5067"/>
    <cellStyle name="Обычный 9 2 2 5 8" xfId="5069"/>
    <cellStyle name="Обычный 9 2 2 5 9" xfId="5056"/>
    <cellStyle name="Обычный 9 2 2 6" xfId="5070"/>
    <cellStyle name="Обычный 9 2 2 7" xfId="5007"/>
    <cellStyle name="Обычный 9 2 3" xfId="2007"/>
    <cellStyle name="Обычный 9 2 3 2" xfId="2008"/>
    <cellStyle name="Обычный 9 2 3 2 2" xfId="2009"/>
    <cellStyle name="Обычный 9 2 3 2 2 2" xfId="2010"/>
    <cellStyle name="Обычный 9 2 3 2 2 2 2" xfId="5074"/>
    <cellStyle name="Обычный 9 2 3 2 2 3" xfId="5073"/>
    <cellStyle name="Обычный 9 2 3 2 3" xfId="2011"/>
    <cellStyle name="Обычный 9 2 3 2 3 2" xfId="2012"/>
    <cellStyle name="Обычный 9 2 3 2 3 2 2" xfId="5076"/>
    <cellStyle name="Обычный 9 2 3 2 3 3" xfId="5075"/>
    <cellStyle name="Обычный 9 2 3 2 4" xfId="2013"/>
    <cellStyle name="Обычный 9 2 3 2 4 2" xfId="2014"/>
    <cellStyle name="Обычный 9 2 3 2 4 2 2" xfId="5078"/>
    <cellStyle name="Обычный 9 2 3 2 4 3" xfId="5077"/>
    <cellStyle name="Обычный 9 2 3 2 5" xfId="2015"/>
    <cellStyle name="Обычный 9 2 3 2 5 2" xfId="2016"/>
    <cellStyle name="Обычный 9 2 3 2 5 2 2" xfId="5080"/>
    <cellStyle name="Обычный 9 2 3 2 5 3" xfId="5079"/>
    <cellStyle name="Обычный 9 2 3 2 6" xfId="2017"/>
    <cellStyle name="Обычный 9 2 3 2 6 2" xfId="2018"/>
    <cellStyle name="Обычный 9 2 3 2 6 2 2" xfId="5082"/>
    <cellStyle name="Обычный 9 2 3 2 6 3" xfId="5081"/>
    <cellStyle name="Обычный 9 2 3 2 7" xfId="2019"/>
    <cellStyle name="Обычный 9 2 3 2 7 2" xfId="2020"/>
    <cellStyle name="Обычный 9 2 3 2 7 2 2" xfId="5084"/>
    <cellStyle name="Обычный 9 2 3 2 7 3" xfId="5083"/>
    <cellStyle name="Обычный 9 2 3 2 8" xfId="5085"/>
    <cellStyle name="Обычный 9 2 3 2 9" xfId="5072"/>
    <cellStyle name="Обычный 9 2 3 3" xfId="5086"/>
    <cellStyle name="Обычный 9 2 3 4" xfId="5071"/>
    <cellStyle name="Обычный 9 2 4" xfId="2021"/>
    <cellStyle name="Обычный 9 2 4 2" xfId="2022"/>
    <cellStyle name="Обычный 9 2 4 2 2" xfId="2023"/>
    <cellStyle name="Обычный 9 2 4 2 2 2" xfId="2024"/>
    <cellStyle name="Обычный 9 2 4 2 2 2 2" xfId="5090"/>
    <cellStyle name="Обычный 9 2 4 2 2 3" xfId="5089"/>
    <cellStyle name="Обычный 9 2 4 2 3" xfId="2025"/>
    <cellStyle name="Обычный 9 2 4 2 3 2" xfId="2026"/>
    <cellStyle name="Обычный 9 2 4 2 3 2 2" xfId="5092"/>
    <cellStyle name="Обычный 9 2 4 2 3 3" xfId="5091"/>
    <cellStyle name="Обычный 9 2 4 2 4" xfId="2027"/>
    <cellStyle name="Обычный 9 2 4 2 4 2" xfId="2028"/>
    <cellStyle name="Обычный 9 2 4 2 4 2 2" xfId="5094"/>
    <cellStyle name="Обычный 9 2 4 2 4 3" xfId="5093"/>
    <cellStyle name="Обычный 9 2 4 2 5" xfId="2029"/>
    <cellStyle name="Обычный 9 2 4 2 5 2" xfId="2030"/>
    <cellStyle name="Обычный 9 2 4 2 5 2 2" xfId="5096"/>
    <cellStyle name="Обычный 9 2 4 2 5 3" xfId="5095"/>
    <cellStyle name="Обычный 9 2 4 2 6" xfId="2031"/>
    <cellStyle name="Обычный 9 2 4 2 6 2" xfId="2032"/>
    <cellStyle name="Обычный 9 2 4 2 6 2 2" xfId="5098"/>
    <cellStyle name="Обычный 9 2 4 2 6 3" xfId="5097"/>
    <cellStyle name="Обычный 9 2 4 2 7" xfId="2033"/>
    <cellStyle name="Обычный 9 2 4 2 7 2" xfId="2034"/>
    <cellStyle name="Обычный 9 2 4 2 7 2 2" xfId="5100"/>
    <cellStyle name="Обычный 9 2 4 2 7 3" xfId="5099"/>
    <cellStyle name="Обычный 9 2 4 2 8" xfId="5101"/>
    <cellStyle name="Обычный 9 2 4 2 9" xfId="5088"/>
    <cellStyle name="Обычный 9 2 4 3" xfId="5102"/>
    <cellStyle name="Обычный 9 2 4 4" xfId="5087"/>
    <cellStyle name="Обычный 9 2 5" xfId="2035"/>
    <cellStyle name="Обычный 9 2 5 2" xfId="2036"/>
    <cellStyle name="Обычный 9 2 5 2 2" xfId="2037"/>
    <cellStyle name="Обычный 9 2 5 2 2 2" xfId="5105"/>
    <cellStyle name="Обычный 9 2 5 2 3" xfId="5104"/>
    <cellStyle name="Обычный 9 2 5 3" xfId="2038"/>
    <cellStyle name="Обычный 9 2 5 3 2" xfId="2039"/>
    <cellStyle name="Обычный 9 2 5 3 2 2" xfId="5107"/>
    <cellStyle name="Обычный 9 2 5 3 3" xfId="5106"/>
    <cellStyle name="Обычный 9 2 5 4" xfId="2040"/>
    <cellStyle name="Обычный 9 2 5 4 2" xfId="2041"/>
    <cellStyle name="Обычный 9 2 5 4 2 2" xfId="5109"/>
    <cellStyle name="Обычный 9 2 5 4 3" xfId="5108"/>
    <cellStyle name="Обычный 9 2 5 5" xfId="2042"/>
    <cellStyle name="Обычный 9 2 5 5 2" xfId="2043"/>
    <cellStyle name="Обычный 9 2 5 5 2 2" xfId="5111"/>
    <cellStyle name="Обычный 9 2 5 5 3" xfId="5110"/>
    <cellStyle name="Обычный 9 2 5 6" xfId="2044"/>
    <cellStyle name="Обычный 9 2 5 6 2" xfId="2045"/>
    <cellStyle name="Обычный 9 2 5 6 2 2" xfId="5113"/>
    <cellStyle name="Обычный 9 2 5 6 3" xfId="5112"/>
    <cellStyle name="Обычный 9 2 5 7" xfId="2046"/>
    <cellStyle name="Обычный 9 2 5 7 2" xfId="2047"/>
    <cellStyle name="Обычный 9 2 5 7 2 2" xfId="5115"/>
    <cellStyle name="Обычный 9 2 5 7 3" xfId="5114"/>
    <cellStyle name="Обычный 9 2 5 8" xfId="5116"/>
    <cellStyle name="Обычный 9 2 5 9" xfId="5103"/>
    <cellStyle name="Обычный 9 2 6" xfId="5117"/>
    <cellStyle name="Обычный 9 2 7" xfId="5006"/>
    <cellStyle name="Обычный 9 3" xfId="2048"/>
    <cellStyle name="Обычный 9 3 2" xfId="2049"/>
    <cellStyle name="Обычный 9 3 2 2" xfId="2050"/>
    <cellStyle name="Обычный 9 3 2 2 2" xfId="2051"/>
    <cellStyle name="Обычный 9 3 2 2 2 2" xfId="2052"/>
    <cellStyle name="Обычный 9 3 2 2 2 2 2" xfId="5122"/>
    <cellStyle name="Обычный 9 3 2 2 2 3" xfId="5121"/>
    <cellStyle name="Обычный 9 3 2 2 3" xfId="2053"/>
    <cellStyle name="Обычный 9 3 2 2 3 2" xfId="2054"/>
    <cellStyle name="Обычный 9 3 2 2 3 2 2" xfId="5124"/>
    <cellStyle name="Обычный 9 3 2 2 3 3" xfId="5123"/>
    <cellStyle name="Обычный 9 3 2 2 4" xfId="2055"/>
    <cellStyle name="Обычный 9 3 2 2 4 2" xfId="2056"/>
    <cellStyle name="Обычный 9 3 2 2 4 2 2" xfId="5126"/>
    <cellStyle name="Обычный 9 3 2 2 4 3" xfId="5125"/>
    <cellStyle name="Обычный 9 3 2 2 5" xfId="2057"/>
    <cellStyle name="Обычный 9 3 2 2 5 2" xfId="2058"/>
    <cellStyle name="Обычный 9 3 2 2 5 2 2" xfId="5128"/>
    <cellStyle name="Обычный 9 3 2 2 5 3" xfId="5127"/>
    <cellStyle name="Обычный 9 3 2 2 6" xfId="2059"/>
    <cellStyle name="Обычный 9 3 2 2 6 2" xfId="2060"/>
    <cellStyle name="Обычный 9 3 2 2 6 2 2" xfId="5130"/>
    <cellStyle name="Обычный 9 3 2 2 6 3" xfId="5129"/>
    <cellStyle name="Обычный 9 3 2 2 7" xfId="2061"/>
    <cellStyle name="Обычный 9 3 2 2 7 2" xfId="2062"/>
    <cellStyle name="Обычный 9 3 2 2 7 2 2" xfId="5132"/>
    <cellStyle name="Обычный 9 3 2 2 7 3" xfId="5131"/>
    <cellStyle name="Обычный 9 3 2 2 8" xfId="5133"/>
    <cellStyle name="Обычный 9 3 2 2 9" xfId="5120"/>
    <cellStyle name="Обычный 9 3 2 3" xfId="5134"/>
    <cellStyle name="Обычный 9 3 2 4" xfId="5119"/>
    <cellStyle name="Обычный 9 3 3" xfId="2063"/>
    <cellStyle name="Обычный 9 3 3 2" xfId="2064"/>
    <cellStyle name="Обычный 9 3 3 2 2" xfId="2065"/>
    <cellStyle name="Обычный 9 3 3 2 2 2" xfId="2066"/>
    <cellStyle name="Обычный 9 3 3 2 2 2 2" xfId="5138"/>
    <cellStyle name="Обычный 9 3 3 2 2 3" xfId="5137"/>
    <cellStyle name="Обычный 9 3 3 2 3" xfId="2067"/>
    <cellStyle name="Обычный 9 3 3 2 3 2" xfId="2068"/>
    <cellStyle name="Обычный 9 3 3 2 3 2 2" xfId="5140"/>
    <cellStyle name="Обычный 9 3 3 2 3 3" xfId="5139"/>
    <cellStyle name="Обычный 9 3 3 2 4" xfId="2069"/>
    <cellStyle name="Обычный 9 3 3 2 4 2" xfId="2070"/>
    <cellStyle name="Обычный 9 3 3 2 4 2 2" xfId="5142"/>
    <cellStyle name="Обычный 9 3 3 2 4 3" xfId="5141"/>
    <cellStyle name="Обычный 9 3 3 2 5" xfId="2071"/>
    <cellStyle name="Обычный 9 3 3 2 5 2" xfId="2072"/>
    <cellStyle name="Обычный 9 3 3 2 5 2 2" xfId="5144"/>
    <cellStyle name="Обычный 9 3 3 2 5 3" xfId="5143"/>
    <cellStyle name="Обычный 9 3 3 2 6" xfId="2073"/>
    <cellStyle name="Обычный 9 3 3 2 6 2" xfId="2074"/>
    <cellStyle name="Обычный 9 3 3 2 6 2 2" xfId="5146"/>
    <cellStyle name="Обычный 9 3 3 2 6 3" xfId="5145"/>
    <cellStyle name="Обычный 9 3 3 2 7" xfId="2075"/>
    <cellStyle name="Обычный 9 3 3 2 7 2" xfId="2076"/>
    <cellStyle name="Обычный 9 3 3 2 7 2 2" xfId="5148"/>
    <cellStyle name="Обычный 9 3 3 2 7 3" xfId="5147"/>
    <cellStyle name="Обычный 9 3 3 2 8" xfId="5149"/>
    <cellStyle name="Обычный 9 3 3 2 9" xfId="5136"/>
    <cellStyle name="Обычный 9 3 3 3" xfId="5150"/>
    <cellStyle name="Обычный 9 3 3 4" xfId="5135"/>
    <cellStyle name="Обычный 9 3 4" xfId="2077"/>
    <cellStyle name="Обычный 9 3 4 2" xfId="2078"/>
    <cellStyle name="Обычный 9 3 4 2 2" xfId="2079"/>
    <cellStyle name="Обычный 9 3 4 2 2 2" xfId="2080"/>
    <cellStyle name="Обычный 9 3 4 2 2 2 2" xfId="5154"/>
    <cellStyle name="Обычный 9 3 4 2 2 3" xfId="5153"/>
    <cellStyle name="Обычный 9 3 4 2 3" xfId="2081"/>
    <cellStyle name="Обычный 9 3 4 2 3 2" xfId="2082"/>
    <cellStyle name="Обычный 9 3 4 2 3 2 2" xfId="5156"/>
    <cellStyle name="Обычный 9 3 4 2 3 3" xfId="5155"/>
    <cellStyle name="Обычный 9 3 4 2 4" xfId="2083"/>
    <cellStyle name="Обычный 9 3 4 2 4 2" xfId="2084"/>
    <cellStyle name="Обычный 9 3 4 2 4 2 2" xfId="5158"/>
    <cellStyle name="Обычный 9 3 4 2 4 3" xfId="5157"/>
    <cellStyle name="Обычный 9 3 4 2 5" xfId="2085"/>
    <cellStyle name="Обычный 9 3 4 2 5 2" xfId="2086"/>
    <cellStyle name="Обычный 9 3 4 2 5 2 2" xfId="5160"/>
    <cellStyle name="Обычный 9 3 4 2 5 3" xfId="5159"/>
    <cellStyle name="Обычный 9 3 4 2 6" xfId="2087"/>
    <cellStyle name="Обычный 9 3 4 2 6 2" xfId="2088"/>
    <cellStyle name="Обычный 9 3 4 2 6 2 2" xfId="5162"/>
    <cellStyle name="Обычный 9 3 4 2 6 3" xfId="5161"/>
    <cellStyle name="Обычный 9 3 4 2 7" xfId="2089"/>
    <cellStyle name="Обычный 9 3 4 2 7 2" xfId="2090"/>
    <cellStyle name="Обычный 9 3 4 2 7 2 2" xfId="5164"/>
    <cellStyle name="Обычный 9 3 4 2 7 3" xfId="5163"/>
    <cellStyle name="Обычный 9 3 4 2 8" xfId="5165"/>
    <cellStyle name="Обычный 9 3 4 2 9" xfId="5152"/>
    <cellStyle name="Обычный 9 3 4 3" xfId="5166"/>
    <cellStyle name="Обычный 9 3 4 4" xfId="5151"/>
    <cellStyle name="Обычный 9 3 5" xfId="2091"/>
    <cellStyle name="Обычный 9 3 5 2" xfId="2092"/>
    <cellStyle name="Обычный 9 3 5 2 2" xfId="2093"/>
    <cellStyle name="Обычный 9 3 5 2 2 2" xfId="5169"/>
    <cellStyle name="Обычный 9 3 5 2 3" xfId="5168"/>
    <cellStyle name="Обычный 9 3 5 3" xfId="2094"/>
    <cellStyle name="Обычный 9 3 5 3 2" xfId="2095"/>
    <cellStyle name="Обычный 9 3 5 3 2 2" xfId="5171"/>
    <cellStyle name="Обычный 9 3 5 3 3" xfId="5170"/>
    <cellStyle name="Обычный 9 3 5 4" xfId="2096"/>
    <cellStyle name="Обычный 9 3 5 4 2" xfId="2097"/>
    <cellStyle name="Обычный 9 3 5 4 2 2" xfId="5173"/>
    <cellStyle name="Обычный 9 3 5 4 3" xfId="5172"/>
    <cellStyle name="Обычный 9 3 5 5" xfId="2098"/>
    <cellStyle name="Обычный 9 3 5 5 2" xfId="2099"/>
    <cellStyle name="Обычный 9 3 5 5 2 2" xfId="5175"/>
    <cellStyle name="Обычный 9 3 5 5 3" xfId="5174"/>
    <cellStyle name="Обычный 9 3 5 6" xfId="2100"/>
    <cellStyle name="Обычный 9 3 5 6 2" xfId="2101"/>
    <cellStyle name="Обычный 9 3 5 6 2 2" xfId="5177"/>
    <cellStyle name="Обычный 9 3 5 6 3" xfId="5176"/>
    <cellStyle name="Обычный 9 3 5 7" xfId="2102"/>
    <cellStyle name="Обычный 9 3 5 7 2" xfId="2103"/>
    <cellStyle name="Обычный 9 3 5 7 2 2" xfId="5179"/>
    <cellStyle name="Обычный 9 3 5 7 3" xfId="5178"/>
    <cellStyle name="Обычный 9 3 5 8" xfId="5180"/>
    <cellStyle name="Обычный 9 3 5 9" xfId="5167"/>
    <cellStyle name="Обычный 9 3 6" xfId="5181"/>
    <cellStyle name="Обычный 9 3 7" xfId="5118"/>
    <cellStyle name="Обычный 9 4" xfId="2104"/>
    <cellStyle name="Обычный 9 4 2" xfId="2105"/>
    <cellStyle name="Обычный 9 4 2 2" xfId="2106"/>
    <cellStyle name="Обычный 9 4 2 2 2" xfId="2107"/>
    <cellStyle name="Обычный 9 4 2 2 2 2" xfId="5185"/>
    <cellStyle name="Обычный 9 4 2 2 3" xfId="5184"/>
    <cellStyle name="Обычный 9 4 2 3" xfId="2108"/>
    <cellStyle name="Обычный 9 4 2 3 2" xfId="2109"/>
    <cellStyle name="Обычный 9 4 2 3 2 2" xfId="5187"/>
    <cellStyle name="Обычный 9 4 2 3 3" xfId="5186"/>
    <cellStyle name="Обычный 9 4 2 4" xfId="2110"/>
    <cellStyle name="Обычный 9 4 2 4 2" xfId="2111"/>
    <cellStyle name="Обычный 9 4 2 4 2 2" xfId="5189"/>
    <cellStyle name="Обычный 9 4 2 4 3" xfId="5188"/>
    <cellStyle name="Обычный 9 4 2 5" xfId="2112"/>
    <cellStyle name="Обычный 9 4 2 5 2" xfId="2113"/>
    <cellStyle name="Обычный 9 4 2 5 2 2" xfId="5191"/>
    <cellStyle name="Обычный 9 4 2 5 3" xfId="5190"/>
    <cellStyle name="Обычный 9 4 2 6" xfId="2114"/>
    <cellStyle name="Обычный 9 4 2 6 2" xfId="2115"/>
    <cellStyle name="Обычный 9 4 2 6 2 2" xfId="5193"/>
    <cellStyle name="Обычный 9 4 2 6 3" xfId="5192"/>
    <cellStyle name="Обычный 9 4 2 7" xfId="2116"/>
    <cellStyle name="Обычный 9 4 2 7 2" xfId="2117"/>
    <cellStyle name="Обычный 9 4 2 7 2 2" xfId="5195"/>
    <cellStyle name="Обычный 9 4 2 7 3" xfId="5194"/>
    <cellStyle name="Обычный 9 4 2 8" xfId="5196"/>
    <cellStyle name="Обычный 9 4 2 9" xfId="5183"/>
    <cellStyle name="Обычный 9 4 3" xfId="5197"/>
    <cellStyle name="Обычный 9 4 4" xfId="5182"/>
    <cellStyle name="Обычный 9 5" xfId="2118"/>
    <cellStyle name="Обычный 9 5 2" xfId="2119"/>
    <cellStyle name="Обычный 9 5 2 2" xfId="2120"/>
    <cellStyle name="Обычный 9 5 2 2 2" xfId="2121"/>
    <cellStyle name="Обычный 9 5 2 2 2 2" xfId="5201"/>
    <cellStyle name="Обычный 9 5 2 2 3" xfId="5200"/>
    <cellStyle name="Обычный 9 5 2 3" xfId="2122"/>
    <cellStyle name="Обычный 9 5 2 3 2" xfId="2123"/>
    <cellStyle name="Обычный 9 5 2 3 2 2" xfId="5203"/>
    <cellStyle name="Обычный 9 5 2 3 3" xfId="5202"/>
    <cellStyle name="Обычный 9 5 2 4" xfId="2124"/>
    <cellStyle name="Обычный 9 5 2 4 2" xfId="2125"/>
    <cellStyle name="Обычный 9 5 2 4 2 2" xfId="5205"/>
    <cellStyle name="Обычный 9 5 2 4 3" xfId="5204"/>
    <cellStyle name="Обычный 9 5 2 5" xfId="2126"/>
    <cellStyle name="Обычный 9 5 2 5 2" xfId="2127"/>
    <cellStyle name="Обычный 9 5 2 5 2 2" xfId="5207"/>
    <cellStyle name="Обычный 9 5 2 5 3" xfId="5206"/>
    <cellStyle name="Обычный 9 5 2 6" xfId="2128"/>
    <cellStyle name="Обычный 9 5 2 6 2" xfId="2129"/>
    <cellStyle name="Обычный 9 5 2 6 2 2" xfId="5209"/>
    <cellStyle name="Обычный 9 5 2 6 3" xfId="5208"/>
    <cellStyle name="Обычный 9 5 2 7" xfId="2130"/>
    <cellStyle name="Обычный 9 5 2 7 2" xfId="2131"/>
    <cellStyle name="Обычный 9 5 2 7 2 2" xfId="5211"/>
    <cellStyle name="Обычный 9 5 2 7 3" xfId="5210"/>
    <cellStyle name="Обычный 9 5 2 8" xfId="5212"/>
    <cellStyle name="Обычный 9 5 2 9" xfId="5199"/>
    <cellStyle name="Обычный 9 5 3" xfId="5213"/>
    <cellStyle name="Обычный 9 5 4" xfId="5198"/>
    <cellStyle name="Обычный 9 6" xfId="2132"/>
    <cellStyle name="Обычный 9 6 2" xfId="2133"/>
    <cellStyle name="Обычный 9 6 2 2" xfId="2134"/>
    <cellStyle name="Обычный 9 6 2 2 2" xfId="5216"/>
    <cellStyle name="Обычный 9 6 2 3" xfId="5215"/>
    <cellStyle name="Обычный 9 6 3" xfId="2135"/>
    <cellStyle name="Обычный 9 6 3 2" xfId="2136"/>
    <cellStyle name="Обычный 9 6 3 2 2" xfId="5218"/>
    <cellStyle name="Обычный 9 6 3 3" xfId="5217"/>
    <cellStyle name="Обычный 9 6 4" xfId="2137"/>
    <cellStyle name="Обычный 9 6 4 2" xfId="2138"/>
    <cellStyle name="Обычный 9 6 4 2 2" xfId="5220"/>
    <cellStyle name="Обычный 9 6 4 3" xfId="5219"/>
    <cellStyle name="Обычный 9 6 5" xfId="2139"/>
    <cellStyle name="Обычный 9 6 5 2" xfId="2140"/>
    <cellStyle name="Обычный 9 6 5 2 2" xfId="5222"/>
    <cellStyle name="Обычный 9 6 5 3" xfId="5221"/>
    <cellStyle name="Обычный 9 6 6" xfId="2141"/>
    <cellStyle name="Обычный 9 6 6 2" xfId="2142"/>
    <cellStyle name="Обычный 9 6 6 2 2" xfId="5224"/>
    <cellStyle name="Обычный 9 6 6 3" xfId="5223"/>
    <cellStyle name="Обычный 9 6 7" xfId="2143"/>
    <cellStyle name="Обычный 9 6 7 2" xfId="2144"/>
    <cellStyle name="Обычный 9 6 7 2 2" xfId="5226"/>
    <cellStyle name="Обычный 9 6 7 3" xfId="5225"/>
    <cellStyle name="Обычный 9 6 8" xfId="5227"/>
    <cellStyle name="Обычный 9 6 9" xfId="5214"/>
    <cellStyle name="Обычный 9 7" xfId="5228"/>
    <cellStyle name="Обычный 9 8" xfId="5005"/>
    <cellStyle name="Плохой" xfId="2822" builtinId="27" hidden="1"/>
    <cellStyle name="Плохой 2" xfId="2145"/>
    <cellStyle name="Плохой 2 2" xfId="2146"/>
    <cellStyle name="Плохой 2 2 2" xfId="2147"/>
    <cellStyle name="Плохой 2 2 3" xfId="5229"/>
    <cellStyle name="Плохой 2 3" xfId="2148"/>
    <cellStyle name="Плохой 2 4" xfId="5381"/>
    <cellStyle name="Плохой 3" xfId="2149"/>
    <cellStyle name="Плохой 3 2" xfId="2150"/>
    <cellStyle name="Плохой 3 2 2" xfId="5230"/>
    <cellStyle name="Плохой 3 2 3" xfId="5231"/>
    <cellStyle name="Пояснение 2" xfId="2151"/>
    <cellStyle name="Пояснение 2 2" xfId="2152"/>
    <cellStyle name="Пояснение 2 2 2" xfId="5376"/>
    <cellStyle name="Пояснение 2 3" xfId="5378"/>
    <cellStyle name="Пояснение 3" xfId="5232"/>
    <cellStyle name="Примечание" xfId="2824" builtinId="10" hidden="1"/>
    <cellStyle name="Примечание 2" xfId="2153"/>
    <cellStyle name="Примечание 2 2" xfId="2154"/>
    <cellStyle name="Примечание 2 2 2" xfId="2155"/>
    <cellStyle name="Примечание 2 2 2 2" xfId="2156"/>
    <cellStyle name="Примечание 2 2 2 2 2" xfId="5235"/>
    <cellStyle name="Примечание 2 2 2 2 3" xfId="5234"/>
    <cellStyle name="Примечание 2 2 2 3" xfId="5236"/>
    <cellStyle name="Примечание 2 2 2 4" xfId="5233"/>
    <cellStyle name="Примечание 2 2 3" xfId="2157"/>
    <cellStyle name="Примечание 2 2 3 2" xfId="5238"/>
    <cellStyle name="Примечание 2 2 3 3" xfId="5237"/>
    <cellStyle name="Примечание 2 2 4" xfId="2158"/>
    <cellStyle name="Примечание 2 2 5" xfId="5239"/>
    <cellStyle name="Примечание 2 2 6" xfId="5240"/>
    <cellStyle name="Примечание 2 3" xfId="2159"/>
    <cellStyle name="Примечание 2 3 2" xfId="2160"/>
    <cellStyle name="Примечание 2 3 3" xfId="5241"/>
    <cellStyle name="Примечание 2 3 4" xfId="5242"/>
    <cellStyle name="Примечание 2 4" xfId="2161"/>
    <cellStyle name="Примечание 2 4 2" xfId="2162"/>
    <cellStyle name="Примечание 2 5" xfId="2163"/>
    <cellStyle name="Примечание 2 6" xfId="2164"/>
    <cellStyle name="Примечание 2 7" xfId="5243"/>
    <cellStyle name="Примечание 2 8" xfId="5375"/>
    <cellStyle name="Примечание 3" xfId="2165"/>
    <cellStyle name="Примечание 3 2" xfId="2166"/>
    <cellStyle name="Примечание 3 2 2" xfId="2167"/>
    <cellStyle name="Примечание 3 2 2 2" xfId="5246"/>
    <cellStyle name="Примечание 3 2 2 3" xfId="5245"/>
    <cellStyle name="Примечание 3 2 3" xfId="5247"/>
    <cellStyle name="Примечание 3 2 4" xfId="5248"/>
    <cellStyle name="Примечание 3 2 5" xfId="5244"/>
    <cellStyle name="Примечание 3 3" xfId="2168"/>
    <cellStyle name="Примечание 3 3 2" xfId="5250"/>
    <cellStyle name="Примечание 3 3 3" xfId="5249"/>
    <cellStyle name="Примечание 3 4" xfId="2169"/>
    <cellStyle name="Примечание 3 5" xfId="5251"/>
    <cellStyle name="Примечание 3 6" xfId="5252"/>
    <cellStyle name="Процентный 2" xfId="2170"/>
    <cellStyle name="Процентный 2 2" xfId="2171"/>
    <cellStyle name="Процентный 2 2 2" xfId="2172"/>
    <cellStyle name="Процентный 2 2 2 2" xfId="2173"/>
    <cellStyle name="Процентный 2 2 3" xfId="2174"/>
    <cellStyle name="Процентный 2 2 4" xfId="5253"/>
    <cellStyle name="Процентный 2 3" xfId="2175"/>
    <cellStyle name="Процентный 2 3 2" xfId="5254"/>
    <cellStyle name="Процентный 2 3 3" xfId="5255"/>
    <cellStyle name="Процентный 3" xfId="2176"/>
    <cellStyle name="Процентный 3 2" xfId="2177"/>
    <cellStyle name="Процентный 3 2 2" xfId="2178"/>
    <cellStyle name="Процентный 3 2 3" xfId="2179"/>
    <cellStyle name="Процентный 3 2 4" xfId="5256"/>
    <cellStyle name="Процентный 3 3" xfId="2180"/>
    <cellStyle name="Процентный 3 3 2" xfId="5257"/>
    <cellStyle name="Процентный 3 3 3" xfId="5258"/>
    <cellStyle name="Связанная ячейка 2" xfId="2181"/>
    <cellStyle name="Связанная ячейка 2 2" xfId="2182"/>
    <cellStyle name="Связанная ячейка 3" xfId="5259"/>
    <cellStyle name="Стиль 1" xfId="2183"/>
    <cellStyle name="Стиль 1 2" xfId="2184"/>
    <cellStyle name="Стиль 1 2 2" xfId="2185"/>
    <cellStyle name="Стиль 1 2 2 2" xfId="5372"/>
    <cellStyle name="Стиль 1 2 3" xfId="5373"/>
    <cellStyle name="Стиль 1 3" xfId="2186"/>
    <cellStyle name="Стиль 1 3 2" xfId="2187"/>
    <cellStyle name="Стиль 1 3 2 2" xfId="2188"/>
    <cellStyle name="Стиль 1 3 3" xfId="2189"/>
    <cellStyle name="Стиль 1 3 4" xfId="5260"/>
    <cellStyle name="Стиль 1 3 5" xfId="5371"/>
    <cellStyle name="Стиль 1 4" xfId="5261"/>
    <cellStyle name="Стиль 1 5" xfId="5374"/>
    <cellStyle name="Текст предупреждения 2" xfId="2190"/>
    <cellStyle name="Текст предупреждения 2 2" xfId="2191"/>
    <cellStyle name="Текст предупреждения 3" xfId="5262"/>
    <cellStyle name="Финансовый 2" xfId="2192"/>
    <cellStyle name="Финансовый 2 14" xfId="2193"/>
    <cellStyle name="Финансовый 2 14 2" xfId="2194"/>
    <cellStyle name="Финансовый 2 14 2 2" xfId="2195"/>
    <cellStyle name="Финансовый 2 14 2 3" xfId="2196"/>
    <cellStyle name="Финансовый 2 14 2 4" xfId="5263"/>
    <cellStyle name="Финансовый 2 14 3" xfId="2197"/>
    <cellStyle name="Финансовый 2 14 3 2" xfId="5264"/>
    <cellStyle name="Финансовый 2 14 3 3" xfId="5265"/>
    <cellStyle name="Финансовый 2 2" xfId="2198"/>
    <cellStyle name="Финансовый 2 2 2" xfId="2199"/>
    <cellStyle name="Финансовый 2 2 2 2" xfId="2200"/>
    <cellStyle name="Финансовый 2 2 2 2 2" xfId="2201"/>
    <cellStyle name="Финансовый 2 2 2 2 2 2" xfId="2202"/>
    <cellStyle name="Финансовый 2 2 2 2 2 2 2" xfId="2203"/>
    <cellStyle name="Финансовый 2 2 2 2 2 2 2 2" xfId="2204"/>
    <cellStyle name="Финансовый 2 2 2 2 2 2 3" xfId="2205"/>
    <cellStyle name="Финансовый 2 2 2 2 2 2 4" xfId="5266"/>
    <cellStyle name="Финансовый 2 2 2 2 2 3" xfId="2206"/>
    <cellStyle name="Финансовый 2 2 2 2 2 3 2" xfId="5267"/>
    <cellStyle name="Финансовый 2 2 2 2 2 3 3" xfId="5268"/>
    <cellStyle name="Финансовый 2 2 2 2 3" xfId="2207"/>
    <cellStyle name="Финансовый 2 2 2 2 3 2" xfId="2208"/>
    <cellStyle name="Финансовый 2 2 2 2 3 2 2" xfId="2209"/>
    <cellStyle name="Финансовый 2 2 2 2 3 3" xfId="2210"/>
    <cellStyle name="Финансовый 2 2 2 2 3 3 2" xfId="2211"/>
    <cellStyle name="Финансовый 2 2 2 2 3 4" xfId="2212"/>
    <cellStyle name="Финансовый 2 2 2 2 3 4 2" xfId="2213"/>
    <cellStyle name="Финансовый 2 2 2 2 3 5" xfId="2214"/>
    <cellStyle name="Финансовый 2 2 2 2 3 5 2" xfId="2215"/>
    <cellStyle name="Финансовый 2 2 2 2 3 6" xfId="2216"/>
    <cellStyle name="Финансовый 2 2 2 2 3 6 2" xfId="2217"/>
    <cellStyle name="Финансовый 2 2 2 2 3 7" xfId="2218"/>
    <cellStyle name="Финансовый 2 2 2 2 3 7 2" xfId="2219"/>
    <cellStyle name="Финансовый 2 2 2 2 3 8" xfId="2220"/>
    <cellStyle name="Финансовый 2 2 2 2 3 9" xfId="5269"/>
    <cellStyle name="Финансовый 2 2 2 2 4" xfId="2221"/>
    <cellStyle name="Финансовый 2 2 2 2 4 2" xfId="5270"/>
    <cellStyle name="Финансовый 2 2 2 2 4 3" xfId="5271"/>
    <cellStyle name="Финансовый 2 2 2 3" xfId="2222"/>
    <cellStyle name="Финансовый 2 2 2 3 2" xfId="2223"/>
    <cellStyle name="Финансовый 2 2 2 3 2 2" xfId="2224"/>
    <cellStyle name="Финансовый 2 2 2 3 2 2 2" xfId="2225"/>
    <cellStyle name="Финансовый 2 2 2 3 2 3" xfId="2226"/>
    <cellStyle name="Финансовый 2 2 2 3 2 3 2" xfId="2227"/>
    <cellStyle name="Финансовый 2 2 2 3 2 4" xfId="2228"/>
    <cellStyle name="Финансовый 2 2 2 3 2 4 2" xfId="2229"/>
    <cellStyle name="Финансовый 2 2 2 3 2 5" xfId="2230"/>
    <cellStyle name="Финансовый 2 2 2 3 2 5 2" xfId="2231"/>
    <cellStyle name="Финансовый 2 2 2 3 2 6" xfId="2232"/>
    <cellStyle name="Финансовый 2 2 2 3 2 6 2" xfId="2233"/>
    <cellStyle name="Финансовый 2 2 2 3 2 7" xfId="2234"/>
    <cellStyle name="Финансовый 2 2 2 3 2 7 2" xfId="2235"/>
    <cellStyle name="Финансовый 2 2 2 3 2 8" xfId="2236"/>
    <cellStyle name="Финансовый 2 2 2 3 2 9" xfId="5272"/>
    <cellStyle name="Финансовый 2 2 2 3 3" xfId="2237"/>
    <cellStyle name="Финансовый 2 2 2 3 3 2" xfId="5273"/>
    <cellStyle name="Финансовый 2 2 2 3 3 3" xfId="5274"/>
    <cellStyle name="Финансовый 2 2 2 4" xfId="2238"/>
    <cellStyle name="Финансовый 2 2 2 4 2" xfId="2239"/>
    <cellStyle name="Финансовый 2 2 2 4 2 2" xfId="2240"/>
    <cellStyle name="Финансовый 2 2 2 4 3" xfId="2241"/>
    <cellStyle name="Финансовый 2 2 2 4 3 2" xfId="2242"/>
    <cellStyle name="Финансовый 2 2 2 4 4" xfId="2243"/>
    <cellStyle name="Финансовый 2 2 2 4 4 2" xfId="2244"/>
    <cellStyle name="Финансовый 2 2 2 4 5" xfId="2245"/>
    <cellStyle name="Финансовый 2 2 2 4 5 2" xfId="2246"/>
    <cellStyle name="Финансовый 2 2 2 4 6" xfId="2247"/>
    <cellStyle name="Финансовый 2 2 2 4 6 2" xfId="2248"/>
    <cellStyle name="Финансовый 2 2 2 4 7" xfId="2249"/>
    <cellStyle name="Финансовый 2 2 2 4 7 2" xfId="2250"/>
    <cellStyle name="Финансовый 2 2 2 4 8" xfId="2251"/>
    <cellStyle name="Финансовый 2 2 2 4 9" xfId="5275"/>
    <cellStyle name="Финансовый 2 2 2 5" xfId="2252"/>
    <cellStyle name="Финансовый 2 2 2 5 2" xfId="5276"/>
    <cellStyle name="Финансовый 2 2 2 5 3" xfId="5277"/>
    <cellStyle name="Финансовый 2 2 3" xfId="2253"/>
    <cellStyle name="Финансовый 2 2 3 2" xfId="2254"/>
    <cellStyle name="Финансовый 2 2 3 2 2" xfId="2255"/>
    <cellStyle name="Финансовый 2 2 3 2 2 2" xfId="2256"/>
    <cellStyle name="Финансовый 2 2 3 2 3" xfId="2257"/>
    <cellStyle name="Финансовый 2 2 3 2 3 2" xfId="2258"/>
    <cellStyle name="Финансовый 2 2 3 2 4" xfId="2259"/>
    <cellStyle name="Финансовый 2 2 3 2 4 2" xfId="2260"/>
    <cellStyle name="Финансовый 2 2 3 2 5" xfId="2261"/>
    <cellStyle name="Финансовый 2 2 3 2 5 2" xfId="2262"/>
    <cellStyle name="Финансовый 2 2 3 2 6" xfId="2263"/>
    <cellStyle name="Финансовый 2 2 3 2 6 2" xfId="2264"/>
    <cellStyle name="Финансовый 2 2 3 2 7" xfId="2265"/>
    <cellStyle name="Финансовый 2 2 3 2 7 2" xfId="2266"/>
    <cellStyle name="Финансовый 2 2 3 2 8" xfId="2267"/>
    <cellStyle name="Финансовый 2 2 3 2 9" xfId="5278"/>
    <cellStyle name="Финансовый 2 2 3 3" xfId="2268"/>
    <cellStyle name="Финансовый 2 2 3 3 2" xfId="5279"/>
    <cellStyle name="Финансовый 2 2 3 3 3" xfId="5280"/>
    <cellStyle name="Финансовый 2 2 4" xfId="2269"/>
    <cellStyle name="Финансовый 2 2 4 2" xfId="2270"/>
    <cellStyle name="Финансовый 2 2 4 2 2" xfId="2271"/>
    <cellStyle name="Финансовый 2 2 4 2 2 2" xfId="2272"/>
    <cellStyle name="Финансовый 2 2 4 2 3" xfId="2273"/>
    <cellStyle name="Финансовый 2 2 4 2 3 2" xfId="2274"/>
    <cellStyle name="Финансовый 2 2 4 2 4" xfId="2275"/>
    <cellStyle name="Финансовый 2 2 4 2 4 2" xfId="2276"/>
    <cellStyle name="Финансовый 2 2 4 2 5" xfId="2277"/>
    <cellStyle name="Финансовый 2 2 4 2 5 2" xfId="2278"/>
    <cellStyle name="Финансовый 2 2 4 2 6" xfId="2279"/>
    <cellStyle name="Финансовый 2 2 4 2 6 2" xfId="2280"/>
    <cellStyle name="Финансовый 2 2 4 2 7" xfId="2281"/>
    <cellStyle name="Финансовый 2 2 4 2 7 2" xfId="2282"/>
    <cellStyle name="Финансовый 2 2 4 2 8" xfId="2283"/>
    <cellStyle name="Финансовый 2 2 4 2 9" xfId="5281"/>
    <cellStyle name="Финансовый 2 2 4 3" xfId="2284"/>
    <cellStyle name="Финансовый 2 2 4 3 2" xfId="5282"/>
    <cellStyle name="Финансовый 2 2 4 3 3" xfId="5283"/>
    <cellStyle name="Финансовый 2 2 5" xfId="2285"/>
    <cellStyle name="Финансовый 2 2 5 2" xfId="2286"/>
    <cellStyle name="Финансовый 2 2 5 2 2" xfId="2287"/>
    <cellStyle name="Финансовый 2 2 5 3" xfId="2288"/>
    <cellStyle name="Финансовый 2 2 5 3 2" xfId="2289"/>
    <cellStyle name="Финансовый 2 2 5 4" xfId="2290"/>
    <cellStyle name="Финансовый 2 2 5 4 2" xfId="2291"/>
    <cellStyle name="Финансовый 2 2 5 5" xfId="2292"/>
    <cellStyle name="Финансовый 2 2 5 5 2" xfId="2293"/>
    <cellStyle name="Финансовый 2 2 5 6" xfId="2294"/>
    <cellStyle name="Финансовый 2 2 5 6 2" xfId="2295"/>
    <cellStyle name="Финансовый 2 2 5 7" xfId="2296"/>
    <cellStyle name="Финансовый 2 2 5 7 2" xfId="2297"/>
    <cellStyle name="Финансовый 2 2 5 8" xfId="2298"/>
    <cellStyle name="Финансовый 2 2 5 9" xfId="5284"/>
    <cellStyle name="Финансовый 2 2 6" xfId="2299"/>
    <cellStyle name="Финансовый 2 2 6 2" xfId="5285"/>
    <cellStyle name="Финансовый 2 2 6 3" xfId="5286"/>
    <cellStyle name="Финансовый 2 3" xfId="2300"/>
    <cellStyle name="Финансовый 2 3 2" xfId="2301"/>
    <cellStyle name="Финансовый 2 3 2 2" xfId="2302"/>
    <cellStyle name="Финансовый 2 3 2 2 2" xfId="2303"/>
    <cellStyle name="Финансовый 2 3 2 2 2 2" xfId="2304"/>
    <cellStyle name="Финансовый 2 3 2 2 2 2 2" xfId="2305"/>
    <cellStyle name="Финансовый 2 3 2 2 2 3" xfId="2306"/>
    <cellStyle name="Финансовый 2 3 2 2 2 3 2" xfId="2307"/>
    <cellStyle name="Финансовый 2 3 2 2 2 4" xfId="2308"/>
    <cellStyle name="Финансовый 2 3 2 2 2 4 2" xfId="2309"/>
    <cellStyle name="Финансовый 2 3 2 2 2 5" xfId="2310"/>
    <cellStyle name="Финансовый 2 3 2 2 2 5 2" xfId="2311"/>
    <cellStyle name="Финансовый 2 3 2 2 2 6" xfId="2312"/>
    <cellStyle name="Финансовый 2 3 2 2 2 6 2" xfId="2313"/>
    <cellStyle name="Финансовый 2 3 2 2 2 7" xfId="2314"/>
    <cellStyle name="Финансовый 2 3 2 2 2 7 2" xfId="2315"/>
    <cellStyle name="Финансовый 2 3 2 2 2 8" xfId="2316"/>
    <cellStyle name="Финансовый 2 3 2 2 2 9" xfId="5287"/>
    <cellStyle name="Финансовый 2 3 2 2 3" xfId="2317"/>
    <cellStyle name="Финансовый 2 3 2 2 3 2" xfId="5288"/>
    <cellStyle name="Финансовый 2 3 2 2 3 3" xfId="5289"/>
    <cellStyle name="Финансовый 2 3 2 3" xfId="2318"/>
    <cellStyle name="Финансовый 2 3 2 3 2" xfId="2319"/>
    <cellStyle name="Финансовый 2 3 2 3 2 2" xfId="2320"/>
    <cellStyle name="Финансовый 2 3 2 3 2 2 2" xfId="2321"/>
    <cellStyle name="Финансовый 2 3 2 3 2 3" xfId="2322"/>
    <cellStyle name="Финансовый 2 3 2 3 2 3 2" xfId="2323"/>
    <cellStyle name="Финансовый 2 3 2 3 2 4" xfId="2324"/>
    <cellStyle name="Финансовый 2 3 2 3 2 4 2" xfId="2325"/>
    <cellStyle name="Финансовый 2 3 2 3 2 5" xfId="2326"/>
    <cellStyle name="Финансовый 2 3 2 3 2 5 2" xfId="2327"/>
    <cellStyle name="Финансовый 2 3 2 3 2 6" xfId="2328"/>
    <cellStyle name="Финансовый 2 3 2 3 2 6 2" xfId="2329"/>
    <cellStyle name="Финансовый 2 3 2 3 2 7" xfId="2330"/>
    <cellStyle name="Финансовый 2 3 2 3 2 7 2" xfId="2331"/>
    <cellStyle name="Финансовый 2 3 2 3 2 8" xfId="2332"/>
    <cellStyle name="Финансовый 2 3 2 3 2 9" xfId="5290"/>
    <cellStyle name="Финансовый 2 3 2 3 3" xfId="2333"/>
    <cellStyle name="Финансовый 2 3 2 3 3 2" xfId="5291"/>
    <cellStyle name="Финансовый 2 3 2 3 3 3" xfId="5292"/>
    <cellStyle name="Финансовый 2 3 2 4" xfId="2334"/>
    <cellStyle name="Финансовый 2 3 2 4 2" xfId="2335"/>
    <cellStyle name="Финансовый 2 3 2 4 2 2" xfId="2336"/>
    <cellStyle name="Финансовый 2 3 2 4 3" xfId="2337"/>
    <cellStyle name="Финансовый 2 3 2 4 3 2" xfId="2338"/>
    <cellStyle name="Финансовый 2 3 2 4 4" xfId="2339"/>
    <cellStyle name="Финансовый 2 3 2 4 4 2" xfId="2340"/>
    <cellStyle name="Финансовый 2 3 2 4 5" xfId="2341"/>
    <cellStyle name="Финансовый 2 3 2 4 5 2" xfId="2342"/>
    <cellStyle name="Финансовый 2 3 2 4 6" xfId="2343"/>
    <cellStyle name="Финансовый 2 3 2 4 6 2" xfId="2344"/>
    <cellStyle name="Финансовый 2 3 2 4 7" xfId="2345"/>
    <cellStyle name="Финансовый 2 3 2 4 7 2" xfId="2346"/>
    <cellStyle name="Финансовый 2 3 2 4 8" xfId="2347"/>
    <cellStyle name="Финансовый 2 3 2 4 9" xfId="5293"/>
    <cellStyle name="Финансовый 2 3 2 5" xfId="2348"/>
    <cellStyle name="Финансовый 2 3 2 5 2" xfId="5294"/>
    <cellStyle name="Финансовый 2 3 2 5 3" xfId="5295"/>
    <cellStyle name="Финансовый 2 3 3" xfId="2349"/>
    <cellStyle name="Финансовый 2 3 3 2" xfId="2350"/>
    <cellStyle name="Финансовый 2 3 3 2 2" xfId="2351"/>
    <cellStyle name="Финансовый 2 3 3 2 2 2" xfId="2352"/>
    <cellStyle name="Финансовый 2 3 3 2 3" xfId="2353"/>
    <cellStyle name="Финансовый 2 3 3 2 3 2" xfId="2354"/>
    <cellStyle name="Финансовый 2 3 3 2 4" xfId="2355"/>
    <cellStyle name="Финансовый 2 3 3 2 4 2" xfId="2356"/>
    <cellStyle name="Финансовый 2 3 3 2 5" xfId="2357"/>
    <cellStyle name="Финансовый 2 3 3 2 5 2" xfId="2358"/>
    <cellStyle name="Финансовый 2 3 3 2 6" xfId="2359"/>
    <cellStyle name="Финансовый 2 3 3 2 6 2" xfId="2360"/>
    <cellStyle name="Финансовый 2 3 3 2 7" xfId="2361"/>
    <cellStyle name="Финансовый 2 3 3 2 7 2" xfId="2362"/>
    <cellStyle name="Финансовый 2 3 3 2 8" xfId="2363"/>
    <cellStyle name="Финансовый 2 3 3 2 9" xfId="5296"/>
    <cellStyle name="Финансовый 2 3 3 3" xfId="2364"/>
    <cellStyle name="Финансовый 2 3 3 3 2" xfId="5297"/>
    <cellStyle name="Финансовый 2 3 3 3 3" xfId="5298"/>
    <cellStyle name="Финансовый 2 3 4" xfId="2365"/>
    <cellStyle name="Финансовый 2 3 4 2" xfId="2366"/>
    <cellStyle name="Финансовый 2 3 4 2 2" xfId="2367"/>
    <cellStyle name="Финансовый 2 3 4 2 2 2" xfId="2368"/>
    <cellStyle name="Финансовый 2 3 4 2 3" xfId="2369"/>
    <cellStyle name="Финансовый 2 3 4 2 3 2" xfId="2370"/>
    <cellStyle name="Финансовый 2 3 4 2 4" xfId="2371"/>
    <cellStyle name="Финансовый 2 3 4 2 4 2" xfId="2372"/>
    <cellStyle name="Финансовый 2 3 4 2 5" xfId="2373"/>
    <cellStyle name="Финансовый 2 3 4 2 5 2" xfId="2374"/>
    <cellStyle name="Финансовый 2 3 4 2 6" xfId="2375"/>
    <cellStyle name="Финансовый 2 3 4 2 6 2" xfId="2376"/>
    <cellStyle name="Финансовый 2 3 4 2 7" xfId="2377"/>
    <cellStyle name="Финансовый 2 3 4 2 7 2" xfId="2378"/>
    <cellStyle name="Финансовый 2 3 4 2 8" xfId="2379"/>
    <cellStyle name="Финансовый 2 3 4 2 9" xfId="5299"/>
    <cellStyle name="Финансовый 2 3 4 3" xfId="2380"/>
    <cellStyle name="Финансовый 2 3 4 3 2" xfId="5300"/>
    <cellStyle name="Финансовый 2 3 4 3 3" xfId="5301"/>
    <cellStyle name="Финансовый 2 3 5" xfId="2381"/>
    <cellStyle name="Финансовый 2 3 5 2" xfId="2382"/>
    <cellStyle name="Финансовый 2 3 5 2 2" xfId="2383"/>
    <cellStyle name="Финансовый 2 3 5 3" xfId="2384"/>
    <cellStyle name="Финансовый 2 3 5 3 2" xfId="2385"/>
    <cellStyle name="Финансовый 2 3 5 4" xfId="2386"/>
    <cellStyle name="Финансовый 2 3 5 4 2" xfId="2387"/>
    <cellStyle name="Финансовый 2 3 5 5" xfId="2388"/>
    <cellStyle name="Финансовый 2 3 5 5 2" xfId="2389"/>
    <cellStyle name="Финансовый 2 3 5 6" xfId="2390"/>
    <cellStyle name="Финансовый 2 3 5 6 2" xfId="2391"/>
    <cellStyle name="Финансовый 2 3 5 7" xfId="2392"/>
    <cellStyle name="Финансовый 2 3 5 7 2" xfId="2393"/>
    <cellStyle name="Финансовый 2 3 5 8" xfId="2394"/>
    <cellStyle name="Финансовый 2 3 5 9" xfId="5302"/>
    <cellStyle name="Финансовый 2 3 6" xfId="2395"/>
    <cellStyle name="Финансовый 2 3 6 2" xfId="5303"/>
    <cellStyle name="Финансовый 2 3 6 3" xfId="5304"/>
    <cellStyle name="Финансовый 2 4" xfId="2396"/>
    <cellStyle name="Финансовый 2 4 2" xfId="2397"/>
    <cellStyle name="Финансовый 2 4 2 2" xfId="2398"/>
    <cellStyle name="Финансовый 2 4 2 2 2" xfId="2399"/>
    <cellStyle name="Финансовый 2 4 2 2 2 2" xfId="2400"/>
    <cellStyle name="Финансовый 2 4 2 2 3" xfId="2401"/>
    <cellStyle name="Финансовый 2 4 2 2 3 2" xfId="2402"/>
    <cellStyle name="Финансовый 2 4 2 2 4" xfId="2403"/>
    <cellStyle name="Финансовый 2 4 2 2 4 2" xfId="2404"/>
    <cellStyle name="Финансовый 2 4 2 2 5" xfId="2405"/>
    <cellStyle name="Финансовый 2 4 2 2 5 2" xfId="2406"/>
    <cellStyle name="Финансовый 2 4 2 2 6" xfId="2407"/>
    <cellStyle name="Финансовый 2 4 2 2 6 2" xfId="2408"/>
    <cellStyle name="Финансовый 2 4 2 2 7" xfId="2409"/>
    <cellStyle name="Финансовый 2 4 2 2 7 2" xfId="2410"/>
    <cellStyle name="Финансовый 2 4 2 2 8" xfId="2411"/>
    <cellStyle name="Финансовый 2 4 2 2 9" xfId="5305"/>
    <cellStyle name="Финансовый 2 4 2 3" xfId="2412"/>
    <cellStyle name="Финансовый 2 4 2 3 2" xfId="5306"/>
    <cellStyle name="Финансовый 2 4 2 3 3" xfId="5307"/>
    <cellStyle name="Финансовый 2 4 3" xfId="2413"/>
    <cellStyle name="Финансовый 2 4 3 2" xfId="2414"/>
    <cellStyle name="Финансовый 2 4 3 2 2" xfId="2415"/>
    <cellStyle name="Финансовый 2 4 3 2 2 2" xfId="2416"/>
    <cellStyle name="Финансовый 2 4 3 2 3" xfId="2417"/>
    <cellStyle name="Финансовый 2 4 3 2 3 2" xfId="2418"/>
    <cellStyle name="Финансовый 2 4 3 2 4" xfId="2419"/>
    <cellStyle name="Финансовый 2 4 3 2 4 2" xfId="2420"/>
    <cellStyle name="Финансовый 2 4 3 2 5" xfId="2421"/>
    <cellStyle name="Финансовый 2 4 3 2 5 2" xfId="2422"/>
    <cellStyle name="Финансовый 2 4 3 2 6" xfId="2423"/>
    <cellStyle name="Финансовый 2 4 3 2 6 2" xfId="2424"/>
    <cellStyle name="Финансовый 2 4 3 2 7" xfId="2425"/>
    <cellStyle name="Финансовый 2 4 3 2 7 2" xfId="2426"/>
    <cellStyle name="Финансовый 2 4 3 2 8" xfId="2427"/>
    <cellStyle name="Финансовый 2 4 3 2 9" xfId="5308"/>
    <cellStyle name="Финансовый 2 4 3 3" xfId="2428"/>
    <cellStyle name="Финансовый 2 4 3 3 2" xfId="5309"/>
    <cellStyle name="Финансовый 2 4 3 3 3" xfId="5310"/>
    <cellStyle name="Финансовый 2 4 4" xfId="2429"/>
    <cellStyle name="Финансовый 2 4 4 2" xfId="2430"/>
    <cellStyle name="Финансовый 2 4 4 2 2" xfId="2431"/>
    <cellStyle name="Финансовый 2 4 4 3" xfId="2432"/>
    <cellStyle name="Финансовый 2 4 4 3 2" xfId="2433"/>
    <cellStyle name="Финансовый 2 4 4 4" xfId="2434"/>
    <cellStyle name="Финансовый 2 4 4 4 2" xfId="2435"/>
    <cellStyle name="Финансовый 2 4 4 5" xfId="2436"/>
    <cellStyle name="Финансовый 2 4 4 5 2" xfId="2437"/>
    <cellStyle name="Финансовый 2 4 4 6" xfId="2438"/>
    <cellStyle name="Финансовый 2 4 4 6 2" xfId="2439"/>
    <cellStyle name="Финансовый 2 4 4 7" xfId="2440"/>
    <cellStyle name="Финансовый 2 4 4 7 2" xfId="2441"/>
    <cellStyle name="Финансовый 2 4 4 8" xfId="2442"/>
    <cellStyle name="Финансовый 2 4 4 9" xfId="5311"/>
    <cellStyle name="Финансовый 2 4 5" xfId="2443"/>
    <cellStyle name="Финансовый 2 4 5 2" xfId="5312"/>
    <cellStyle name="Финансовый 2 4 5 3" xfId="5313"/>
    <cellStyle name="Финансовый 2 5" xfId="2444"/>
    <cellStyle name="Финансовый 2 5 2" xfId="2445"/>
    <cellStyle name="Финансовый 2 5 2 2" xfId="2446"/>
    <cellStyle name="Финансовый 2 5 2 2 2" xfId="2447"/>
    <cellStyle name="Финансовый 2 5 2 3" xfId="2448"/>
    <cellStyle name="Финансовый 2 5 2 3 2" xfId="2449"/>
    <cellStyle name="Финансовый 2 5 2 4" xfId="2450"/>
    <cellStyle name="Финансовый 2 5 2 4 2" xfId="2451"/>
    <cellStyle name="Финансовый 2 5 2 5" xfId="2452"/>
    <cellStyle name="Финансовый 2 5 2 5 2" xfId="2453"/>
    <cellStyle name="Финансовый 2 5 2 6" xfId="2454"/>
    <cellStyle name="Финансовый 2 5 2 6 2" xfId="2455"/>
    <cellStyle name="Финансовый 2 5 2 7" xfId="2456"/>
    <cellStyle name="Финансовый 2 5 2 7 2" xfId="2457"/>
    <cellStyle name="Финансовый 2 5 2 8" xfId="2458"/>
    <cellStyle name="Финансовый 2 5 2 9" xfId="5314"/>
    <cellStyle name="Финансовый 2 5 3" xfId="2459"/>
    <cellStyle name="Финансовый 2 5 3 2" xfId="5315"/>
    <cellStyle name="Финансовый 2 5 3 3" xfId="5316"/>
    <cellStyle name="Финансовый 2 6" xfId="2460"/>
    <cellStyle name="Финансовый 2 6 2" xfId="2461"/>
    <cellStyle name="Финансовый 2 6 2 2" xfId="2462"/>
    <cellStyle name="Финансовый 2 6 2 2 2" xfId="2463"/>
    <cellStyle name="Финансовый 2 6 2 3" xfId="2464"/>
    <cellStyle name="Финансовый 2 6 2 3 2" xfId="2465"/>
    <cellStyle name="Финансовый 2 6 2 4" xfId="2466"/>
    <cellStyle name="Финансовый 2 6 2 4 2" xfId="2467"/>
    <cellStyle name="Финансовый 2 6 2 5" xfId="2468"/>
    <cellStyle name="Финансовый 2 6 2 5 2" xfId="2469"/>
    <cellStyle name="Финансовый 2 6 2 6" xfId="2470"/>
    <cellStyle name="Финансовый 2 6 2 6 2" xfId="2471"/>
    <cellStyle name="Финансовый 2 6 2 7" xfId="2472"/>
    <cellStyle name="Финансовый 2 6 2 7 2" xfId="2473"/>
    <cellStyle name="Финансовый 2 6 2 8" xfId="2474"/>
    <cellStyle name="Финансовый 2 6 2 9" xfId="5317"/>
    <cellStyle name="Финансовый 2 6 3" xfId="2475"/>
    <cellStyle name="Финансовый 2 6 3 2" xfId="5318"/>
    <cellStyle name="Финансовый 2 6 3 3" xfId="5319"/>
    <cellStyle name="Финансовый 2 7" xfId="2476"/>
    <cellStyle name="Финансовый 2 7 2" xfId="2477"/>
    <cellStyle name="Финансовый 2 7 2 2" xfId="2478"/>
    <cellStyle name="Финансовый 2 7 2 2 2" xfId="2479"/>
    <cellStyle name="Финансовый 2 7 2 3" xfId="2480"/>
    <cellStyle name="Финансовый 2 7 2 3 2" xfId="2481"/>
    <cellStyle name="Финансовый 2 7 2 4" xfId="2482"/>
    <cellStyle name="Финансовый 2 7 2 4 2" xfId="2483"/>
    <cellStyle name="Финансовый 2 7 2 5" xfId="2484"/>
    <cellStyle name="Финансовый 2 7 2 5 2" xfId="2485"/>
    <cellStyle name="Финансовый 2 7 2 6" xfId="2486"/>
    <cellStyle name="Финансовый 2 7 2 6 2" xfId="2487"/>
    <cellStyle name="Финансовый 2 7 2 7" xfId="2488"/>
    <cellStyle name="Финансовый 2 7 2 7 2" xfId="2489"/>
    <cellStyle name="Финансовый 2 7 2 8" xfId="2490"/>
    <cellStyle name="Финансовый 2 7 2 9" xfId="5320"/>
    <cellStyle name="Финансовый 2 7 3" xfId="2491"/>
    <cellStyle name="Финансовый 2 7 3 2" xfId="5321"/>
    <cellStyle name="Финансовый 2 7 3 3" xfId="5322"/>
    <cellStyle name="Финансовый 2 8" xfId="2492"/>
    <cellStyle name="Финансовый 2 8 2" xfId="2493"/>
    <cellStyle name="Финансовый 2 8 2 2" xfId="2494"/>
    <cellStyle name="Финансовый 2 8 3" xfId="2495"/>
    <cellStyle name="Финансовый 2 8 3 2" xfId="2496"/>
    <cellStyle name="Финансовый 2 8 4" xfId="2497"/>
    <cellStyle name="Финансовый 2 8 4 2" xfId="2498"/>
    <cellStyle name="Финансовый 2 8 5" xfId="2499"/>
    <cellStyle name="Финансовый 2 8 5 2" xfId="2500"/>
    <cellStyle name="Финансовый 2 8 6" xfId="2501"/>
    <cellStyle name="Финансовый 2 8 6 2" xfId="2502"/>
    <cellStyle name="Финансовый 2 8 7" xfId="2503"/>
    <cellStyle name="Финансовый 2 8 7 2" xfId="2504"/>
    <cellStyle name="Финансовый 2 8 8" xfId="2505"/>
    <cellStyle name="Финансовый 2 8 9" xfId="5323"/>
    <cellStyle name="Финансовый 2 9" xfId="2506"/>
    <cellStyle name="Финансовый 2 9 2" xfId="5324"/>
    <cellStyle name="Финансовый 2 9 3" xfId="5325"/>
    <cellStyle name="Финансовый 3" xfId="2507"/>
    <cellStyle name="Финансовый 3 2" xfId="2508"/>
    <cellStyle name="Финансовый 3 2 2" xfId="2509"/>
    <cellStyle name="Финансовый 3 2 2 2" xfId="2510"/>
    <cellStyle name="Финансовый 3 2 2 2 2" xfId="2511"/>
    <cellStyle name="Финансовый 3 2 2 2 2 2" xfId="2512"/>
    <cellStyle name="Финансовый 3 2 2 2 2 2 2" xfId="2513"/>
    <cellStyle name="Финансовый 3 2 2 2 2 3" xfId="2514"/>
    <cellStyle name="Финансовый 3 2 2 2 2 3 2" xfId="2515"/>
    <cellStyle name="Финансовый 3 2 2 2 2 4" xfId="2516"/>
    <cellStyle name="Финансовый 3 2 2 2 2 4 2" xfId="2517"/>
    <cellStyle name="Финансовый 3 2 2 2 2 5" xfId="2518"/>
    <cellStyle name="Финансовый 3 2 2 2 2 5 2" xfId="2519"/>
    <cellStyle name="Финансовый 3 2 2 2 2 6" xfId="2520"/>
    <cellStyle name="Финансовый 3 2 2 2 2 6 2" xfId="2521"/>
    <cellStyle name="Финансовый 3 2 2 2 2 7" xfId="2522"/>
    <cellStyle name="Финансовый 3 2 2 2 2 7 2" xfId="2523"/>
    <cellStyle name="Финансовый 3 2 2 2 2 8" xfId="2524"/>
    <cellStyle name="Финансовый 3 2 2 2 2 9" xfId="5326"/>
    <cellStyle name="Финансовый 3 2 2 2 3" xfId="2525"/>
    <cellStyle name="Финансовый 3 2 2 2 3 2" xfId="5327"/>
    <cellStyle name="Финансовый 3 2 2 2 3 3" xfId="5328"/>
    <cellStyle name="Финансовый 3 2 2 3" xfId="2526"/>
    <cellStyle name="Финансовый 3 2 2 3 2" xfId="2527"/>
    <cellStyle name="Финансовый 3 2 2 3 2 2" xfId="2528"/>
    <cellStyle name="Финансовый 3 2 2 3 2 2 2" xfId="2529"/>
    <cellStyle name="Финансовый 3 2 2 3 2 3" xfId="2530"/>
    <cellStyle name="Финансовый 3 2 2 3 2 3 2" xfId="2531"/>
    <cellStyle name="Финансовый 3 2 2 3 2 4" xfId="2532"/>
    <cellStyle name="Финансовый 3 2 2 3 2 4 2" xfId="2533"/>
    <cellStyle name="Финансовый 3 2 2 3 2 5" xfId="2534"/>
    <cellStyle name="Финансовый 3 2 2 3 2 5 2" xfId="2535"/>
    <cellStyle name="Финансовый 3 2 2 3 2 6" xfId="2536"/>
    <cellStyle name="Финансовый 3 2 2 3 2 6 2" xfId="2537"/>
    <cellStyle name="Финансовый 3 2 2 3 2 7" xfId="2538"/>
    <cellStyle name="Финансовый 3 2 2 3 2 7 2" xfId="2539"/>
    <cellStyle name="Финансовый 3 2 2 3 2 8" xfId="2540"/>
    <cellStyle name="Финансовый 3 2 2 3 2 9" xfId="5329"/>
    <cellStyle name="Финансовый 3 2 2 3 3" xfId="2541"/>
    <cellStyle name="Финансовый 3 2 2 3 3 2" xfId="5330"/>
    <cellStyle name="Финансовый 3 2 2 3 3 3" xfId="5331"/>
    <cellStyle name="Финансовый 3 2 2 4" xfId="2542"/>
    <cellStyle name="Финансовый 3 2 2 4 2" xfId="2543"/>
    <cellStyle name="Финансовый 3 2 2 4 2 2" xfId="2544"/>
    <cellStyle name="Финансовый 3 2 2 4 3" xfId="2545"/>
    <cellStyle name="Финансовый 3 2 2 4 3 2" xfId="2546"/>
    <cellStyle name="Финансовый 3 2 2 4 4" xfId="2547"/>
    <cellStyle name="Финансовый 3 2 2 4 4 2" xfId="2548"/>
    <cellStyle name="Финансовый 3 2 2 4 5" xfId="2549"/>
    <cellStyle name="Финансовый 3 2 2 4 5 2" xfId="2550"/>
    <cellStyle name="Финансовый 3 2 2 4 6" xfId="2551"/>
    <cellStyle name="Финансовый 3 2 2 4 6 2" xfId="2552"/>
    <cellStyle name="Финансовый 3 2 2 4 7" xfId="2553"/>
    <cellStyle name="Финансовый 3 2 2 4 7 2" xfId="2554"/>
    <cellStyle name="Финансовый 3 2 2 4 8" xfId="2555"/>
    <cellStyle name="Финансовый 3 2 2 4 9" xfId="5332"/>
    <cellStyle name="Финансовый 3 2 2 5" xfId="2556"/>
    <cellStyle name="Финансовый 3 2 2 5 2" xfId="5333"/>
    <cellStyle name="Финансовый 3 2 2 5 3" xfId="5334"/>
    <cellStyle name="Финансовый 3 2 3" xfId="2557"/>
    <cellStyle name="Финансовый 3 2 3 2" xfId="2558"/>
    <cellStyle name="Финансовый 3 2 3 2 2" xfId="2559"/>
    <cellStyle name="Финансовый 3 2 3 2 2 2" xfId="2560"/>
    <cellStyle name="Финансовый 3 2 3 2 3" xfId="2561"/>
    <cellStyle name="Финансовый 3 2 3 2 3 2" xfId="2562"/>
    <cellStyle name="Финансовый 3 2 3 2 4" xfId="2563"/>
    <cellStyle name="Финансовый 3 2 3 2 4 2" xfId="2564"/>
    <cellStyle name="Финансовый 3 2 3 2 5" xfId="2565"/>
    <cellStyle name="Финансовый 3 2 3 2 5 2" xfId="2566"/>
    <cellStyle name="Финансовый 3 2 3 2 6" xfId="2567"/>
    <cellStyle name="Финансовый 3 2 3 2 6 2" xfId="2568"/>
    <cellStyle name="Финансовый 3 2 3 2 7" xfId="2569"/>
    <cellStyle name="Финансовый 3 2 3 2 7 2" xfId="2570"/>
    <cellStyle name="Финансовый 3 2 3 2 8" xfId="2571"/>
    <cellStyle name="Финансовый 3 2 3 2 9" xfId="5335"/>
    <cellStyle name="Финансовый 3 2 3 3" xfId="2572"/>
    <cellStyle name="Финансовый 3 2 3 3 2" xfId="5336"/>
    <cellStyle name="Финансовый 3 2 3 3 3" xfId="5337"/>
    <cellStyle name="Финансовый 3 2 4" xfId="2573"/>
    <cellStyle name="Финансовый 3 2 4 2" xfId="2574"/>
    <cellStyle name="Финансовый 3 2 4 2 2" xfId="2575"/>
    <cellStyle name="Финансовый 3 2 4 2 2 2" xfId="2576"/>
    <cellStyle name="Финансовый 3 2 4 2 3" xfId="2577"/>
    <cellStyle name="Финансовый 3 2 4 2 3 2" xfId="2578"/>
    <cellStyle name="Финансовый 3 2 4 2 4" xfId="2579"/>
    <cellStyle name="Финансовый 3 2 4 2 4 2" xfId="2580"/>
    <cellStyle name="Финансовый 3 2 4 2 5" xfId="2581"/>
    <cellStyle name="Финансовый 3 2 4 2 5 2" xfId="2582"/>
    <cellStyle name="Финансовый 3 2 4 2 6" xfId="2583"/>
    <cellStyle name="Финансовый 3 2 4 2 6 2" xfId="2584"/>
    <cellStyle name="Финансовый 3 2 4 2 7" xfId="2585"/>
    <cellStyle name="Финансовый 3 2 4 2 7 2" xfId="2586"/>
    <cellStyle name="Финансовый 3 2 4 2 8" xfId="2587"/>
    <cellStyle name="Финансовый 3 2 4 2 9" xfId="5338"/>
    <cellStyle name="Финансовый 3 2 4 3" xfId="2588"/>
    <cellStyle name="Финансовый 3 2 4 3 2" xfId="5339"/>
    <cellStyle name="Финансовый 3 2 4 3 3" xfId="5340"/>
    <cellStyle name="Финансовый 3 2 5" xfId="2589"/>
    <cellStyle name="Финансовый 3 2 5 2" xfId="2590"/>
    <cellStyle name="Финансовый 3 2 5 2 2" xfId="2591"/>
    <cellStyle name="Финансовый 3 2 5 3" xfId="2592"/>
    <cellStyle name="Финансовый 3 2 5 3 2" xfId="2593"/>
    <cellStyle name="Финансовый 3 2 5 4" xfId="2594"/>
    <cellStyle name="Финансовый 3 2 5 4 2" xfId="2595"/>
    <cellStyle name="Финансовый 3 2 5 5" xfId="2596"/>
    <cellStyle name="Финансовый 3 2 5 5 2" xfId="2597"/>
    <cellStyle name="Финансовый 3 2 5 6" xfId="2598"/>
    <cellStyle name="Финансовый 3 2 5 6 2" xfId="2599"/>
    <cellStyle name="Финансовый 3 2 5 7" xfId="2600"/>
    <cellStyle name="Финансовый 3 2 5 7 2" xfId="2601"/>
    <cellStyle name="Финансовый 3 2 5 8" xfId="2602"/>
    <cellStyle name="Финансовый 3 2 5 9" xfId="5341"/>
    <cellStyle name="Финансовый 3 2 6" xfId="2603"/>
    <cellStyle name="Финансовый 3 2 6 2" xfId="5342"/>
    <cellStyle name="Финансовый 3 2 6 3" xfId="5343"/>
    <cellStyle name="Финансовый 3 3" xfId="2604"/>
    <cellStyle name="Финансовый 3 3 2" xfId="2605"/>
    <cellStyle name="Финансовый 3 3 2 2" xfId="2606"/>
    <cellStyle name="Финансовый 3 3 2 2 2" xfId="2607"/>
    <cellStyle name="Финансовый 3 3 2 2 2 2" xfId="2608"/>
    <cellStyle name="Финансовый 3 3 2 2 2 2 2" xfId="2609"/>
    <cellStyle name="Финансовый 3 3 2 2 2 3" xfId="2610"/>
    <cellStyle name="Финансовый 3 3 2 2 2 3 2" xfId="2611"/>
    <cellStyle name="Финансовый 3 3 2 2 2 4" xfId="2612"/>
    <cellStyle name="Финансовый 3 3 2 2 2 4 2" xfId="2613"/>
    <cellStyle name="Финансовый 3 3 2 2 2 5" xfId="2614"/>
    <cellStyle name="Финансовый 3 3 2 2 2 5 2" xfId="2615"/>
    <cellStyle name="Финансовый 3 3 2 2 2 6" xfId="2616"/>
    <cellStyle name="Финансовый 3 3 2 2 2 6 2" xfId="2617"/>
    <cellStyle name="Финансовый 3 3 2 2 2 7" xfId="2618"/>
    <cellStyle name="Финансовый 3 3 2 2 2 7 2" xfId="2619"/>
    <cellStyle name="Финансовый 3 3 2 2 2 8" xfId="2620"/>
    <cellStyle name="Финансовый 3 3 2 2 2 9" xfId="5344"/>
    <cellStyle name="Финансовый 3 3 2 2 3" xfId="2621"/>
    <cellStyle name="Финансовый 3 3 2 2 3 2" xfId="5345"/>
    <cellStyle name="Финансовый 3 3 2 2 3 3" xfId="5346"/>
    <cellStyle name="Финансовый 3 3 2 3" xfId="2622"/>
    <cellStyle name="Финансовый 3 3 2 3 2" xfId="2623"/>
    <cellStyle name="Финансовый 3 3 2 3 2 2" xfId="2624"/>
    <cellStyle name="Финансовый 3 3 2 3 2 2 2" xfId="2625"/>
    <cellStyle name="Финансовый 3 3 2 3 2 3" xfId="2626"/>
    <cellStyle name="Финансовый 3 3 2 3 2 3 2" xfId="2627"/>
    <cellStyle name="Финансовый 3 3 2 3 2 4" xfId="2628"/>
    <cellStyle name="Финансовый 3 3 2 3 2 4 2" xfId="2629"/>
    <cellStyle name="Финансовый 3 3 2 3 2 5" xfId="2630"/>
    <cellStyle name="Финансовый 3 3 2 3 2 5 2" xfId="2631"/>
    <cellStyle name="Финансовый 3 3 2 3 2 6" xfId="2632"/>
    <cellStyle name="Финансовый 3 3 2 3 2 6 2" xfId="2633"/>
    <cellStyle name="Финансовый 3 3 2 3 2 7" xfId="2634"/>
    <cellStyle name="Финансовый 3 3 2 3 2 7 2" xfId="2635"/>
    <cellStyle name="Финансовый 3 3 2 3 2 8" xfId="2636"/>
    <cellStyle name="Финансовый 3 3 2 3 2 9" xfId="5347"/>
    <cellStyle name="Финансовый 3 3 2 3 3" xfId="2637"/>
    <cellStyle name="Финансовый 3 3 2 3 3 2" xfId="5348"/>
    <cellStyle name="Финансовый 3 3 2 3 3 3" xfId="5349"/>
    <cellStyle name="Финансовый 3 3 2 4" xfId="2638"/>
    <cellStyle name="Финансовый 3 3 2 4 2" xfId="2639"/>
    <cellStyle name="Финансовый 3 3 2 4 2 2" xfId="2640"/>
    <cellStyle name="Финансовый 3 3 2 4 3" xfId="2641"/>
    <cellStyle name="Финансовый 3 3 2 4 3 2" xfId="2642"/>
    <cellStyle name="Финансовый 3 3 2 4 4" xfId="2643"/>
    <cellStyle name="Финансовый 3 3 2 4 4 2" xfId="2644"/>
    <cellStyle name="Финансовый 3 3 2 4 5" xfId="2645"/>
    <cellStyle name="Финансовый 3 3 2 4 5 2" xfId="2646"/>
    <cellStyle name="Финансовый 3 3 2 4 6" xfId="2647"/>
    <cellStyle name="Финансовый 3 3 2 4 6 2" xfId="2648"/>
    <cellStyle name="Финансовый 3 3 2 4 7" xfId="2649"/>
    <cellStyle name="Финансовый 3 3 2 4 7 2" xfId="2650"/>
    <cellStyle name="Финансовый 3 3 2 4 8" xfId="2651"/>
    <cellStyle name="Финансовый 3 3 2 4 9" xfId="5350"/>
    <cellStyle name="Финансовый 3 3 2 5" xfId="2652"/>
    <cellStyle name="Финансовый 3 3 2 5 2" xfId="5351"/>
    <cellStyle name="Финансовый 3 3 2 5 3" xfId="5352"/>
    <cellStyle name="Финансовый 3 3 3" xfId="2653"/>
    <cellStyle name="Финансовый 3 3 3 2" xfId="2654"/>
    <cellStyle name="Финансовый 3 3 3 2 2" xfId="2655"/>
    <cellStyle name="Финансовый 3 3 3 2 2 2" xfId="2656"/>
    <cellStyle name="Финансовый 3 3 3 2 3" xfId="2657"/>
    <cellStyle name="Финансовый 3 3 3 2 3 2" xfId="2658"/>
    <cellStyle name="Финансовый 3 3 3 2 4" xfId="2659"/>
    <cellStyle name="Финансовый 3 3 3 2 4 2" xfId="2660"/>
    <cellStyle name="Финансовый 3 3 3 2 5" xfId="2661"/>
    <cellStyle name="Финансовый 3 3 3 2 5 2" xfId="2662"/>
    <cellStyle name="Финансовый 3 3 3 2 6" xfId="2663"/>
    <cellStyle name="Финансовый 3 3 3 2 6 2" xfId="2664"/>
    <cellStyle name="Финансовый 3 3 3 2 7" xfId="2665"/>
    <cellStyle name="Финансовый 3 3 3 2 7 2" xfId="2666"/>
    <cellStyle name="Финансовый 3 3 3 2 8" xfId="2667"/>
    <cellStyle name="Финансовый 3 3 3 2 9" xfId="5353"/>
    <cellStyle name="Финансовый 3 3 3 3" xfId="2668"/>
    <cellStyle name="Финансовый 3 3 3 3 2" xfId="5354"/>
    <cellStyle name="Финансовый 3 3 3 3 3" xfId="5355"/>
    <cellStyle name="Финансовый 3 3 4" xfId="2669"/>
    <cellStyle name="Финансовый 3 3 4 2" xfId="2670"/>
    <cellStyle name="Финансовый 3 3 4 2 2" xfId="2671"/>
    <cellStyle name="Финансовый 3 3 4 2 2 2" xfId="2672"/>
    <cellStyle name="Финансовый 3 3 4 2 3" xfId="2673"/>
    <cellStyle name="Финансовый 3 3 4 2 3 2" xfId="2674"/>
    <cellStyle name="Финансовый 3 3 4 2 4" xfId="2675"/>
    <cellStyle name="Финансовый 3 3 4 2 4 2" xfId="2676"/>
    <cellStyle name="Финансовый 3 3 4 2 5" xfId="2677"/>
    <cellStyle name="Финансовый 3 3 4 2 5 2" xfId="2678"/>
    <cellStyle name="Финансовый 3 3 4 2 6" xfId="2679"/>
    <cellStyle name="Финансовый 3 3 4 2 6 2" xfId="2680"/>
    <cellStyle name="Финансовый 3 3 4 2 7" xfId="2681"/>
    <cellStyle name="Финансовый 3 3 4 2 7 2" xfId="2682"/>
    <cellStyle name="Финансовый 3 3 4 2 8" xfId="2683"/>
    <cellStyle name="Финансовый 3 3 4 2 9" xfId="5356"/>
    <cellStyle name="Финансовый 3 3 4 3" xfId="2684"/>
    <cellStyle name="Финансовый 3 3 4 3 2" xfId="5357"/>
    <cellStyle name="Финансовый 3 3 4 3 3" xfId="5358"/>
    <cellStyle name="Финансовый 3 3 5" xfId="2685"/>
    <cellStyle name="Финансовый 3 3 5 2" xfId="2686"/>
    <cellStyle name="Финансовый 3 3 5 2 2" xfId="2687"/>
    <cellStyle name="Финансовый 3 3 5 3" xfId="2688"/>
    <cellStyle name="Финансовый 3 3 5 3 2" xfId="2689"/>
    <cellStyle name="Финансовый 3 3 5 4" xfId="2690"/>
    <cellStyle name="Финансовый 3 3 5 4 2" xfId="2691"/>
    <cellStyle name="Финансовый 3 3 5 5" xfId="2692"/>
    <cellStyle name="Финансовый 3 3 5 5 2" xfId="2693"/>
    <cellStyle name="Финансовый 3 3 5 6" xfId="2694"/>
    <cellStyle name="Финансовый 3 3 5 6 2" xfId="2695"/>
    <cellStyle name="Финансовый 3 3 5 7" xfId="2696"/>
    <cellStyle name="Финансовый 3 3 5 7 2" xfId="2697"/>
    <cellStyle name="Финансовый 3 3 5 8" xfId="2698"/>
    <cellStyle name="Финансовый 3 3 5 9" xfId="5359"/>
    <cellStyle name="Финансовый 3 3 6" xfId="2699"/>
    <cellStyle name="Финансовый 3 3 6 2" xfId="5360"/>
    <cellStyle name="Финансовый 3 3 6 3" xfId="5361"/>
    <cellStyle name="Финансовый 3 4" xfId="2700"/>
    <cellStyle name="Финансовый 3 4 2" xfId="2701"/>
    <cellStyle name="Финансовый 3 4 2 2" xfId="2702"/>
    <cellStyle name="Финансовый 3 4 2 2 2" xfId="2703"/>
    <cellStyle name="Финансовый 3 4 2 2 2 2" xfId="2704"/>
    <cellStyle name="Финансовый 3 4 2 2 3" xfId="2705"/>
    <cellStyle name="Финансовый 3 4 2 2 3 2" xfId="2706"/>
    <cellStyle name="Финансовый 3 4 2 2 4" xfId="2707"/>
    <cellStyle name="Финансовый 3 4 2 2 4 2" xfId="2708"/>
    <cellStyle name="Финансовый 3 4 2 2 5" xfId="2709"/>
    <cellStyle name="Финансовый 3 4 2 2 5 2" xfId="2710"/>
    <cellStyle name="Финансовый 3 4 2 2 6" xfId="2711"/>
    <cellStyle name="Финансовый 3 4 2 2 6 2" xfId="2712"/>
    <cellStyle name="Финансовый 3 4 2 2 7" xfId="2713"/>
    <cellStyle name="Финансовый 3 4 2 2 7 2" xfId="2714"/>
    <cellStyle name="Финансовый 3 4 2 2 8" xfId="2715"/>
    <cellStyle name="Финансовый 3 4 2 2 9" xfId="5362"/>
    <cellStyle name="Финансовый 3 4 2 3" xfId="2716"/>
    <cellStyle name="Финансовый 3 4 2 3 2" xfId="5363"/>
    <cellStyle name="Финансовый 3 4 2 3 3" xfId="5364"/>
    <cellStyle name="Финансовый 3 4 3" xfId="2717"/>
    <cellStyle name="Финансовый 3 4 3 2" xfId="2718"/>
    <cellStyle name="Финансовый 3 4 3 2 2" xfId="2719"/>
    <cellStyle name="Финансовый 3 4 3 2 2 2" xfId="2720"/>
    <cellStyle name="Финансовый 3 4 3 2 3" xfId="2721"/>
    <cellStyle name="Финансовый 3 4 3 2 3 2" xfId="2722"/>
    <cellStyle name="Финансовый 3 4 3 2 4" xfId="2723"/>
    <cellStyle name="Финансовый 3 4 3 2 4 2" xfId="2724"/>
    <cellStyle name="Финансовый 3 4 3 2 5" xfId="2725"/>
    <cellStyle name="Финансовый 3 4 3 2 5 2" xfId="2726"/>
    <cellStyle name="Финансовый 3 4 3 2 6" xfId="2727"/>
    <cellStyle name="Финансовый 3 4 3 2 6 2" xfId="2728"/>
    <cellStyle name="Финансовый 3 4 3 2 7" xfId="2729"/>
    <cellStyle name="Финансовый 3 4 3 2 7 2" xfId="2730"/>
    <cellStyle name="Финансовый 3 4 3 2 8" xfId="2731"/>
    <cellStyle name="Финансовый 3 4 3 2 9" xfId="5365"/>
    <cellStyle name="Финансовый 3 4 3 3" xfId="2732"/>
    <cellStyle name="Финансовый 3 4 3 3 2" xfId="5366"/>
    <cellStyle name="Финансовый 3 4 3 3 3" xfId="5367"/>
    <cellStyle name="Финансовый 3 4 4" xfId="2733"/>
    <cellStyle name="Финансовый 3 4 4 2" xfId="2734"/>
    <cellStyle name="Финансовый 3 4 4 2 2" xfId="2735"/>
    <cellStyle name="Финансовый 3 4 4 3" xfId="2736"/>
    <cellStyle name="Финансовый 3 4 4 3 2" xfId="2737"/>
    <cellStyle name="Финансовый 3 4 4 4" xfId="2738"/>
    <cellStyle name="Финансовый 3 4 4 4 2" xfId="2739"/>
    <cellStyle name="Финансовый 3 4 4 5" xfId="2740"/>
    <cellStyle name="Финансовый 3 4 4 5 2" xfId="2741"/>
    <cellStyle name="Финансовый 3 4 4 6" xfId="2742"/>
    <cellStyle name="Финансовый 3 4 4 6 2" xfId="2743"/>
    <cellStyle name="Финансовый 3 4 4 7" xfId="2744"/>
    <cellStyle name="Финансовый 3 4 4 7 2" xfId="2745"/>
    <cellStyle name="Финансовый 3 4 4 8" xfId="2746"/>
    <cellStyle name="Финансовый 3 4 4 9" xfId="5368"/>
    <cellStyle name="Финансовый 3 4 5" xfId="2747"/>
    <cellStyle name="Финансовый 3 4 5 2" xfId="5369"/>
    <cellStyle name="Финансовый 3 4 5 3" xfId="5370"/>
    <cellStyle name="Финансовый 3 5" xfId="2748"/>
    <cellStyle name="Финансовый 3 5 2" xfId="2749"/>
    <cellStyle name="Финансовый 3 5 2 2" xfId="2750"/>
    <cellStyle name="Финансовый 3 5 2 2 2" xfId="2751"/>
    <cellStyle name="Финансовый 3 5 2 3" xfId="2752"/>
    <cellStyle name="Финансовый 3 5 2 3 2" xfId="2753"/>
    <cellStyle name="Финансовый 3 5 2 4" xfId="2754"/>
    <cellStyle name="Финансовый 3 5 2 4 2" xfId="2755"/>
    <cellStyle name="Финансовый 3 5 2 5" xfId="2756"/>
    <cellStyle name="Финансовый 3 5 2 5 2" xfId="2757"/>
    <cellStyle name="Финансовый 3 5 2 6" xfId="2758"/>
    <cellStyle name="Финансовый 3 5 2 6 2" xfId="2759"/>
    <cellStyle name="Финансовый 3 5 2 7" xfId="2760"/>
    <cellStyle name="Финансовый 3 5 2 7 2" xfId="2761"/>
    <cellStyle name="Финансовый 3 5 2 8" xfId="2762"/>
    <cellStyle name="Финансовый 3 5 2 9" xfId="5377"/>
    <cellStyle name="Финансовый 3 5 3" xfId="2763"/>
    <cellStyle name="Финансовый 3 5 3 2" xfId="5379"/>
    <cellStyle name="Финансовый 3 5 3 3" xfId="5380"/>
    <cellStyle name="Финансовый 3 6" xfId="2764"/>
    <cellStyle name="Финансовый 3 6 2" xfId="2765"/>
    <cellStyle name="Финансовый 3 6 2 2" xfId="2766"/>
    <cellStyle name="Финансовый 3 6 2 2 2" xfId="2767"/>
    <cellStyle name="Финансовый 3 6 2 3" xfId="2768"/>
    <cellStyle name="Финансовый 3 6 2 3 2" xfId="2769"/>
    <cellStyle name="Финансовый 3 6 2 4" xfId="2770"/>
    <cellStyle name="Финансовый 3 6 2 4 2" xfId="2771"/>
    <cellStyle name="Финансовый 3 6 2 5" xfId="2772"/>
    <cellStyle name="Финансовый 3 6 2 5 2" xfId="2773"/>
    <cellStyle name="Финансовый 3 6 2 6" xfId="2774"/>
    <cellStyle name="Финансовый 3 6 2 6 2" xfId="2775"/>
    <cellStyle name="Финансовый 3 6 2 7" xfId="2776"/>
    <cellStyle name="Финансовый 3 6 2 7 2" xfId="2777"/>
    <cellStyle name="Финансовый 3 6 2 8" xfId="2778"/>
    <cellStyle name="Финансовый 3 6 2 9" xfId="5392"/>
    <cellStyle name="Финансовый 3 6 3" xfId="2779"/>
    <cellStyle name="Финансовый 3 6 3 2" xfId="5393"/>
    <cellStyle name="Финансовый 3 6 3 3" xfId="5394"/>
    <cellStyle name="Финансовый 3 7" xfId="2780"/>
    <cellStyle name="Финансовый 3 7 2" xfId="2781"/>
    <cellStyle name="Финансовый 3 7 2 2" xfId="2782"/>
    <cellStyle name="Финансовый 3 7 2 2 2" xfId="2783"/>
    <cellStyle name="Финансовый 3 7 2 3" xfId="2784"/>
    <cellStyle name="Финансовый 3 7 2 3 2" xfId="2785"/>
    <cellStyle name="Финансовый 3 7 2 4" xfId="2786"/>
    <cellStyle name="Финансовый 3 7 2 4 2" xfId="2787"/>
    <cellStyle name="Финансовый 3 7 2 5" xfId="2788"/>
    <cellStyle name="Финансовый 3 7 2 5 2" xfId="2789"/>
    <cellStyle name="Финансовый 3 7 2 6" xfId="2790"/>
    <cellStyle name="Финансовый 3 7 2 6 2" xfId="2791"/>
    <cellStyle name="Финансовый 3 7 2 7" xfId="2792"/>
    <cellStyle name="Финансовый 3 7 2 7 2" xfId="2793"/>
    <cellStyle name="Финансовый 3 7 2 8" xfId="2794"/>
    <cellStyle name="Финансовый 3 7 2 9" xfId="5409"/>
    <cellStyle name="Финансовый 3 7 3" xfId="2795"/>
    <cellStyle name="Финансовый 3 7 3 2" xfId="5411"/>
    <cellStyle name="Финансовый 3 7 3 3" xfId="5412"/>
    <cellStyle name="Финансовый 3 8" xfId="2796"/>
    <cellStyle name="Финансовый 3 8 2" xfId="2797"/>
    <cellStyle name="Финансовый 3 8 2 2" xfId="2798"/>
    <cellStyle name="Финансовый 3 8 3" xfId="2799"/>
    <cellStyle name="Финансовый 3 8 3 2" xfId="2800"/>
    <cellStyle name="Финансовый 3 8 4" xfId="2801"/>
    <cellStyle name="Финансовый 3 8 4 2" xfId="2802"/>
    <cellStyle name="Финансовый 3 8 5" xfId="2803"/>
    <cellStyle name="Финансовый 3 8 5 2" xfId="2804"/>
    <cellStyle name="Финансовый 3 8 6" xfId="2805"/>
    <cellStyle name="Финансовый 3 8 6 2" xfId="2806"/>
    <cellStyle name="Финансовый 3 8 7" xfId="2807"/>
    <cellStyle name="Финансовый 3 8 7 2" xfId="2808"/>
    <cellStyle name="Финансовый 3 8 8" xfId="2809"/>
    <cellStyle name="Финансовый 3 8 9" xfId="5426"/>
    <cellStyle name="Финансовый 3 9" xfId="2810"/>
    <cellStyle name="Финансовый 3 9 2" xfId="5428"/>
    <cellStyle name="Финансовый 3 9 3" xfId="5429"/>
    <cellStyle name="Финансовый 4" xfId="2811"/>
    <cellStyle name="Финансовый 5" xfId="2812"/>
    <cellStyle name="Хороший" xfId="2821" builtinId="26" hidden="1"/>
    <cellStyle name="Хороший 2" xfId="2813"/>
    <cellStyle name="Хороший 2 2" xfId="2814"/>
    <cellStyle name="Хороший 2 2 2" xfId="2815"/>
    <cellStyle name="Хороший 2 2 3" xfId="5433"/>
    <cellStyle name="Хороший 2 3" xfId="2816"/>
    <cellStyle name="Хороший 3" xfId="2817"/>
    <cellStyle name="Хороший 3 2" xfId="2818"/>
    <cellStyle name="Хороший 3 2 2" xfId="5437"/>
    <cellStyle name="Хороший 3 2 3" xfId="54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8"/>
  <sheetViews>
    <sheetView tabSelected="1" topLeftCell="A13" zoomScale="60" zoomScaleNormal="60" zoomScalePageLayoutView="40" workbookViewId="0">
      <pane xSplit="2" ySplit="5" topLeftCell="C18" activePane="bottomRight" state="frozen"/>
      <selection activeCell="A13" sqref="A13"/>
      <selection pane="topRight" activeCell="C13" sqref="C13"/>
      <selection pane="bottomLeft" activeCell="A18" sqref="A18"/>
      <selection pane="bottomRight" activeCell="J104" sqref="J104"/>
    </sheetView>
  </sheetViews>
  <sheetFormatPr defaultRowHeight="15" outlineLevelRow="1" outlineLevelCol="1"/>
  <cols>
    <col min="1" max="1" width="12.7109375" style="28" customWidth="1"/>
    <col min="2" max="2" width="50.140625" style="3" customWidth="1"/>
    <col min="3" max="3" width="19.28515625" style="33" customWidth="1"/>
    <col min="4" max="4" width="19.5703125" style="5" customWidth="1"/>
    <col min="5" max="5" width="19.140625" style="5" customWidth="1"/>
    <col min="6" max="6" width="21.7109375" style="5" customWidth="1"/>
    <col min="7" max="7" width="11.5703125" style="5" customWidth="1"/>
    <col min="8" max="8" width="17" style="5" customWidth="1"/>
    <col min="9" max="9" width="9.42578125" style="5" customWidth="1" outlineLevel="1"/>
    <col min="10" max="10" width="11" style="5" customWidth="1" outlineLevel="1"/>
    <col min="11" max="11" width="9.42578125" style="5" customWidth="1" outlineLevel="1"/>
    <col min="12" max="12" width="10.85546875" style="5" customWidth="1" outlineLevel="1"/>
    <col min="13" max="16" width="9.42578125" style="5" customWidth="1" outlineLevel="1"/>
    <col min="17" max="17" width="19.28515625" style="5" customWidth="1"/>
    <col min="18" max="18" width="9.28515625" style="5" customWidth="1"/>
    <col min="19" max="19" width="11.7109375" style="5" customWidth="1"/>
    <col min="20" max="20" width="44.140625" style="5" customWidth="1"/>
  </cols>
  <sheetData>
    <row r="1" spans="1:20" ht="15.75">
      <c r="Q1" s="357" t="s">
        <v>220</v>
      </c>
      <c r="R1" s="358"/>
      <c r="S1" s="358"/>
      <c r="T1" s="358"/>
    </row>
    <row r="3" spans="1:20" ht="18.75">
      <c r="A3" s="354" t="s">
        <v>909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1:20" ht="18.75">
      <c r="A4" s="354" t="s">
        <v>910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</row>
    <row r="5" spans="1:20" ht="18.75">
      <c r="A5" s="354" t="s">
        <v>985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20">
      <c r="A6" s="23"/>
    </row>
    <row r="7" spans="1:20" ht="18.75">
      <c r="A7" s="359" t="s">
        <v>522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</row>
    <row r="8" spans="1:20">
      <c r="A8" s="23"/>
    </row>
    <row r="9" spans="1:20" ht="15.75">
      <c r="A9" s="355" t="s">
        <v>986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</row>
    <row r="10" spans="1:20" ht="21.75" customHeight="1">
      <c r="A10" s="23"/>
    </row>
    <row r="11" spans="1:20" ht="21.75" customHeight="1">
      <c r="A11" s="355" t="s">
        <v>987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</row>
    <row r="12" spans="1:20" ht="21.75" customHeight="1"/>
    <row r="13" spans="1:20" ht="101.25" customHeight="1">
      <c r="A13" s="360" t="s">
        <v>534</v>
      </c>
      <c r="B13" s="356" t="s">
        <v>535</v>
      </c>
      <c r="C13" s="356" t="s">
        <v>536</v>
      </c>
      <c r="D13" s="356" t="s">
        <v>278</v>
      </c>
      <c r="E13" s="356" t="s">
        <v>988</v>
      </c>
      <c r="F13" s="356" t="s">
        <v>989</v>
      </c>
      <c r="G13" s="356" t="s">
        <v>990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 t="s">
        <v>221</v>
      </c>
      <c r="R13" s="356" t="s">
        <v>911</v>
      </c>
      <c r="S13" s="356"/>
      <c r="T13" s="356" t="s">
        <v>537</v>
      </c>
    </row>
    <row r="14" spans="1:20" ht="54.75" customHeight="1">
      <c r="A14" s="360"/>
      <c r="B14" s="356"/>
      <c r="C14" s="356"/>
      <c r="D14" s="356"/>
      <c r="E14" s="356"/>
      <c r="F14" s="356"/>
      <c r="G14" s="356" t="s">
        <v>912</v>
      </c>
      <c r="H14" s="356"/>
      <c r="I14" s="356" t="s">
        <v>913</v>
      </c>
      <c r="J14" s="356"/>
      <c r="K14" s="356" t="s">
        <v>914</v>
      </c>
      <c r="L14" s="356"/>
      <c r="M14" s="356" t="s">
        <v>915</v>
      </c>
      <c r="N14" s="356"/>
      <c r="O14" s="356" t="s">
        <v>916</v>
      </c>
      <c r="P14" s="356"/>
      <c r="Q14" s="356"/>
      <c r="R14" s="356" t="s">
        <v>546</v>
      </c>
      <c r="S14" s="356" t="s">
        <v>547</v>
      </c>
      <c r="T14" s="356"/>
    </row>
    <row r="15" spans="1:20" ht="69" customHeight="1">
      <c r="A15" s="360"/>
      <c r="B15" s="356"/>
      <c r="C15" s="356"/>
      <c r="D15" s="356"/>
      <c r="E15" s="356"/>
      <c r="F15" s="356"/>
      <c r="G15" s="12" t="s">
        <v>538</v>
      </c>
      <c r="H15" s="12" t="s">
        <v>539</v>
      </c>
      <c r="I15" s="12" t="s">
        <v>538</v>
      </c>
      <c r="J15" s="12" t="s">
        <v>539</v>
      </c>
      <c r="K15" s="12" t="s">
        <v>538</v>
      </c>
      <c r="L15" s="12" t="s">
        <v>539</v>
      </c>
      <c r="M15" s="12" t="s">
        <v>538</v>
      </c>
      <c r="N15" s="12" t="s">
        <v>539</v>
      </c>
      <c r="O15" s="12" t="s">
        <v>538</v>
      </c>
      <c r="P15" s="12" t="s">
        <v>539</v>
      </c>
      <c r="Q15" s="356"/>
      <c r="R15" s="356"/>
      <c r="S15" s="356"/>
      <c r="T15" s="356"/>
    </row>
    <row r="16" spans="1:20" ht="15.75">
      <c r="A16" s="27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</row>
    <row r="17" spans="1:20" ht="72.75" customHeight="1">
      <c r="A17" s="180">
        <v>0</v>
      </c>
      <c r="B17" s="181" t="s">
        <v>548</v>
      </c>
      <c r="C17" s="182" t="s">
        <v>416</v>
      </c>
      <c r="D17" s="183">
        <f>SUM(D18:D23)</f>
        <v>14.935853900000001</v>
      </c>
      <c r="E17" s="183">
        <f>SUM(E18:E23)</f>
        <v>4.6698502599999996</v>
      </c>
      <c r="F17" s="183">
        <f>SUM(F18:F23)</f>
        <v>10.266003640000001</v>
      </c>
      <c r="G17" s="183">
        <f t="shared" ref="G17:P17" si="0">SUM(G18:G23)</f>
        <v>6.0230070900000001</v>
      </c>
      <c r="H17" s="183">
        <f t="shared" si="0"/>
        <v>6.0952976559999996</v>
      </c>
      <c r="I17" s="183">
        <f t="shared" si="0"/>
        <v>1.27014359</v>
      </c>
      <c r="J17" s="183">
        <f t="shared" si="0"/>
        <v>4.4963305260000004</v>
      </c>
      <c r="K17" s="183">
        <f t="shared" si="0"/>
        <v>0.53285544000000007</v>
      </c>
      <c r="L17" s="183">
        <f t="shared" si="0"/>
        <v>1.5989671299999997</v>
      </c>
      <c r="M17" s="183">
        <f t="shared" si="0"/>
        <v>0.22268594999999997</v>
      </c>
      <c r="N17" s="183">
        <f t="shared" si="0"/>
        <v>0</v>
      </c>
      <c r="O17" s="183">
        <f t="shared" si="0"/>
        <v>3.9973221100000003</v>
      </c>
      <c r="P17" s="183">
        <f t="shared" si="0"/>
        <v>0</v>
      </c>
      <c r="Q17" s="183">
        <f>F17-H17</f>
        <v>4.1707059840000014</v>
      </c>
      <c r="R17" s="183">
        <f>H17-G17</f>
        <v>7.2290565999999501E-2</v>
      </c>
      <c r="S17" s="183">
        <f>H17/G17*100</f>
        <v>101.20024042674669</v>
      </c>
      <c r="T17" s="248" t="s">
        <v>416</v>
      </c>
    </row>
    <row r="18" spans="1:20" ht="54" customHeight="1">
      <c r="A18" s="184" t="s">
        <v>417</v>
      </c>
      <c r="B18" s="181" t="s">
        <v>418</v>
      </c>
      <c r="C18" s="182" t="s">
        <v>416</v>
      </c>
      <c r="D18" s="183">
        <f>D24</f>
        <v>3.3581286699999997</v>
      </c>
      <c r="E18" s="183">
        <f>E24+E36</f>
        <v>1.4086300899999999</v>
      </c>
      <c r="F18" s="183">
        <f>F24</f>
        <v>1.94949858</v>
      </c>
      <c r="G18" s="186">
        <f t="shared" ref="G18:G102" si="1">I18+K18+M18+O18</f>
        <v>0.37820159999999997</v>
      </c>
      <c r="H18" s="186">
        <f t="shared" ref="H18:H102" si="2">J18+L18+N18+P18</f>
        <v>4.4813994259999994</v>
      </c>
      <c r="I18" s="276">
        <f t="shared" ref="I18:P18" si="3">I25+I51+I54+I63</f>
        <v>9.4550399999999993E-2</v>
      </c>
      <c r="J18" s="276">
        <f t="shared" si="3"/>
        <v>3.3207373360000001</v>
      </c>
      <c r="K18" s="276">
        <f t="shared" si="3"/>
        <v>9.4550399999999993E-2</v>
      </c>
      <c r="L18" s="276">
        <f t="shared" si="3"/>
        <v>1.1606620899999998</v>
      </c>
      <c r="M18" s="276">
        <f t="shared" si="3"/>
        <v>9.4550399999999993E-2</v>
      </c>
      <c r="N18" s="276">
        <f t="shared" si="3"/>
        <v>0</v>
      </c>
      <c r="O18" s="276">
        <f t="shared" si="3"/>
        <v>9.4550399999999993E-2</v>
      </c>
      <c r="P18" s="276">
        <f t="shared" si="3"/>
        <v>0</v>
      </c>
      <c r="Q18" s="183">
        <f t="shared" ref="Q18:Q93" si="4">F18-H18</f>
        <v>-2.5319008459999992</v>
      </c>
      <c r="R18" s="183">
        <f t="shared" ref="R18:R93" si="5">H18-G18</f>
        <v>4.1031978259999997</v>
      </c>
      <c r="S18" s="183">
        <f t="shared" ref="S18:S93" si="6">H18/G18*100</f>
        <v>1184.9234445332859</v>
      </c>
      <c r="T18" s="248" t="s">
        <v>416</v>
      </c>
    </row>
    <row r="19" spans="1:20" ht="31.5">
      <c r="A19" s="184" t="s">
        <v>419</v>
      </c>
      <c r="B19" s="181" t="s">
        <v>222</v>
      </c>
      <c r="C19" s="182" t="s">
        <v>416</v>
      </c>
      <c r="D19" s="183">
        <f>D66</f>
        <v>5.760196800000001</v>
      </c>
      <c r="E19" s="183">
        <f>E66</f>
        <v>0.372</v>
      </c>
      <c r="F19" s="183">
        <f>F66</f>
        <v>5.3881968000000011</v>
      </c>
      <c r="G19" s="186">
        <f>I19+K19+M19+O19</f>
        <v>3.77463616</v>
      </c>
      <c r="H19" s="186">
        <f t="shared" si="2"/>
        <v>0</v>
      </c>
      <c r="I19" s="276">
        <f t="shared" ref="I19:P19" si="7">I66</f>
        <v>0</v>
      </c>
      <c r="J19" s="276">
        <f t="shared" si="7"/>
        <v>0</v>
      </c>
      <c r="K19" s="276">
        <f t="shared" si="7"/>
        <v>0</v>
      </c>
      <c r="L19" s="276">
        <f t="shared" si="7"/>
        <v>0</v>
      </c>
      <c r="M19" s="276">
        <f t="shared" si="7"/>
        <v>0</v>
      </c>
      <c r="N19" s="276">
        <f>N66</f>
        <v>0</v>
      </c>
      <c r="O19" s="276">
        <f t="shared" si="7"/>
        <v>3.77463616</v>
      </c>
      <c r="P19" s="276">
        <f t="shared" si="7"/>
        <v>0</v>
      </c>
      <c r="Q19" s="183">
        <f t="shared" si="4"/>
        <v>5.3881968000000011</v>
      </c>
      <c r="R19" s="183">
        <f t="shared" si="5"/>
        <v>-3.77463616</v>
      </c>
      <c r="S19" s="183">
        <f t="shared" si="6"/>
        <v>0</v>
      </c>
      <c r="T19" s="248" t="s">
        <v>416</v>
      </c>
    </row>
    <row r="20" spans="1:20" ht="63" hidden="1">
      <c r="A20" s="184" t="s">
        <v>420</v>
      </c>
      <c r="B20" s="181" t="s">
        <v>223</v>
      </c>
      <c r="C20" s="182" t="s">
        <v>416</v>
      </c>
      <c r="D20" s="183">
        <f>D97</f>
        <v>0</v>
      </c>
      <c r="E20" s="183">
        <f>E97</f>
        <v>0</v>
      </c>
      <c r="F20" s="183">
        <f>F97</f>
        <v>0</v>
      </c>
      <c r="G20" s="186">
        <f>I20+K20+M20+O20</f>
        <v>0</v>
      </c>
      <c r="H20" s="186">
        <f>J20+L20+N20+P20</f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183">
        <f t="shared" si="4"/>
        <v>0</v>
      </c>
      <c r="R20" s="183">
        <f t="shared" si="5"/>
        <v>0</v>
      </c>
      <c r="S20" s="183" t="e">
        <f t="shared" si="6"/>
        <v>#DIV/0!</v>
      </c>
      <c r="T20" s="248" t="s">
        <v>416</v>
      </c>
    </row>
    <row r="21" spans="1:20" ht="31.5" hidden="1">
      <c r="A21" s="184" t="s">
        <v>421</v>
      </c>
      <c r="B21" s="181" t="s">
        <v>422</v>
      </c>
      <c r="C21" s="182" t="s">
        <v>416</v>
      </c>
      <c r="D21" s="183">
        <f t="shared" ref="D21:E23" si="8">D100</f>
        <v>0</v>
      </c>
      <c r="E21" s="183">
        <f t="shared" si="8"/>
        <v>0</v>
      </c>
      <c r="F21" s="183">
        <f>F100</f>
        <v>0</v>
      </c>
      <c r="G21" s="186">
        <f t="shared" si="1"/>
        <v>0</v>
      </c>
      <c r="H21" s="186">
        <f t="shared" si="2"/>
        <v>0</v>
      </c>
      <c r="I21" s="276">
        <f t="shared" ref="I21:N21" si="9">I108</f>
        <v>0</v>
      </c>
      <c r="J21" s="276">
        <f t="shared" si="9"/>
        <v>0</v>
      </c>
      <c r="K21" s="276">
        <f t="shared" si="9"/>
        <v>0</v>
      </c>
      <c r="L21" s="276">
        <f t="shared" si="9"/>
        <v>0</v>
      </c>
      <c r="M21" s="276">
        <f t="shared" si="9"/>
        <v>0</v>
      </c>
      <c r="N21" s="276">
        <f t="shared" si="9"/>
        <v>0</v>
      </c>
      <c r="O21" s="276">
        <v>0</v>
      </c>
      <c r="P21" s="276">
        <v>0</v>
      </c>
      <c r="Q21" s="183">
        <f t="shared" si="4"/>
        <v>0</v>
      </c>
      <c r="R21" s="183">
        <f t="shared" si="5"/>
        <v>0</v>
      </c>
      <c r="S21" s="183" t="e">
        <f t="shared" si="6"/>
        <v>#DIV/0!</v>
      </c>
      <c r="T21" s="248" t="s">
        <v>416</v>
      </c>
    </row>
    <row r="22" spans="1:20" ht="31.5" hidden="1">
      <c r="A22" s="184" t="s">
        <v>423</v>
      </c>
      <c r="B22" s="181" t="s">
        <v>424</v>
      </c>
      <c r="C22" s="182" t="s">
        <v>416</v>
      </c>
      <c r="D22" s="183">
        <f t="shared" si="8"/>
        <v>0</v>
      </c>
      <c r="E22" s="183">
        <f t="shared" si="8"/>
        <v>0</v>
      </c>
      <c r="F22" s="183">
        <f>F101</f>
        <v>0</v>
      </c>
      <c r="G22" s="186">
        <f t="shared" si="1"/>
        <v>0</v>
      </c>
      <c r="H22" s="186">
        <f t="shared" si="2"/>
        <v>0</v>
      </c>
      <c r="I22" s="276">
        <f t="shared" ref="I22:N22" si="10">I109</f>
        <v>0</v>
      </c>
      <c r="J22" s="276">
        <f t="shared" si="10"/>
        <v>0</v>
      </c>
      <c r="K22" s="276">
        <f t="shared" si="10"/>
        <v>0</v>
      </c>
      <c r="L22" s="276">
        <f t="shared" si="10"/>
        <v>0</v>
      </c>
      <c r="M22" s="276">
        <f t="shared" si="10"/>
        <v>0</v>
      </c>
      <c r="N22" s="276">
        <f t="shared" si="10"/>
        <v>0</v>
      </c>
      <c r="O22" s="276">
        <v>0</v>
      </c>
      <c r="P22" s="276">
        <v>0</v>
      </c>
      <c r="Q22" s="183">
        <f t="shared" si="4"/>
        <v>0</v>
      </c>
      <c r="R22" s="183">
        <f t="shared" si="5"/>
        <v>0</v>
      </c>
      <c r="S22" s="183" t="e">
        <f t="shared" si="6"/>
        <v>#DIV/0!</v>
      </c>
      <c r="T22" s="248" t="s">
        <v>416</v>
      </c>
    </row>
    <row r="23" spans="1:20" ht="39" customHeight="1">
      <c r="A23" s="184" t="s">
        <v>425</v>
      </c>
      <c r="B23" s="181" t="s">
        <v>426</v>
      </c>
      <c r="C23" s="182" t="s">
        <v>416</v>
      </c>
      <c r="D23" s="183">
        <f t="shared" si="8"/>
        <v>5.8175284300000003</v>
      </c>
      <c r="E23" s="183">
        <f t="shared" si="8"/>
        <v>2.8892201699999998</v>
      </c>
      <c r="F23" s="183">
        <f>F102</f>
        <v>2.9283082600000006</v>
      </c>
      <c r="G23" s="186">
        <f t="shared" si="1"/>
        <v>1.8701693300000004</v>
      </c>
      <c r="H23" s="186">
        <f t="shared" si="2"/>
        <v>1.6138982300000002</v>
      </c>
      <c r="I23" s="276">
        <f>I103</f>
        <v>1.1755931900000001</v>
      </c>
      <c r="J23" s="276">
        <f t="shared" ref="J23:P23" si="11">J103</f>
        <v>1.1755931900000001</v>
      </c>
      <c r="K23" s="276">
        <f t="shared" si="11"/>
        <v>0.43830504000000003</v>
      </c>
      <c r="L23" s="276">
        <f t="shared" si="11"/>
        <v>0.43830504000000003</v>
      </c>
      <c r="M23" s="276">
        <f t="shared" si="11"/>
        <v>0.12813554999999999</v>
      </c>
      <c r="N23" s="276">
        <f t="shared" si="11"/>
        <v>0</v>
      </c>
      <c r="O23" s="276">
        <f t="shared" si="11"/>
        <v>0.12813554999999999</v>
      </c>
      <c r="P23" s="276">
        <f t="shared" si="11"/>
        <v>0</v>
      </c>
      <c r="Q23" s="183">
        <f t="shared" si="4"/>
        <v>1.3144100300000003</v>
      </c>
      <c r="R23" s="183">
        <f t="shared" si="5"/>
        <v>-0.2562711000000002</v>
      </c>
      <c r="S23" s="183">
        <f t="shared" si="6"/>
        <v>86.29690392794538</v>
      </c>
      <c r="T23" s="248" t="s">
        <v>416</v>
      </c>
    </row>
    <row r="24" spans="1:20" ht="43.5" customHeight="1">
      <c r="A24" s="170" t="s">
        <v>224</v>
      </c>
      <c r="B24" s="273" t="s">
        <v>225</v>
      </c>
      <c r="C24" s="182" t="s">
        <v>416</v>
      </c>
      <c r="D24" s="183">
        <f t="shared" ref="D24:P24" si="12">D25+D51+D54+D63</f>
        <v>3.3581286699999997</v>
      </c>
      <c r="E24" s="183">
        <f t="shared" si="12"/>
        <v>2.8500000000000001E-2</v>
      </c>
      <c r="F24" s="183">
        <f t="shared" si="12"/>
        <v>1.94949858</v>
      </c>
      <c r="G24" s="183">
        <f t="shared" si="12"/>
        <v>0.37820159999999997</v>
      </c>
      <c r="H24" s="183">
        <f t="shared" si="12"/>
        <v>4.4813994259999994</v>
      </c>
      <c r="I24" s="183">
        <f t="shared" si="12"/>
        <v>9.4550399999999993E-2</v>
      </c>
      <c r="J24" s="183">
        <f t="shared" si="12"/>
        <v>3.3207373360000001</v>
      </c>
      <c r="K24" s="183">
        <f t="shared" si="12"/>
        <v>9.4550399999999993E-2</v>
      </c>
      <c r="L24" s="183">
        <f t="shared" si="12"/>
        <v>1.1606620899999998</v>
      </c>
      <c r="M24" s="183">
        <f t="shared" si="12"/>
        <v>9.4550399999999993E-2</v>
      </c>
      <c r="N24" s="183">
        <f t="shared" si="12"/>
        <v>0</v>
      </c>
      <c r="O24" s="183">
        <f t="shared" si="12"/>
        <v>9.4550399999999993E-2</v>
      </c>
      <c r="P24" s="183">
        <f t="shared" si="12"/>
        <v>0</v>
      </c>
      <c r="Q24" s="183">
        <f t="shared" si="4"/>
        <v>-2.5319008459999992</v>
      </c>
      <c r="R24" s="183">
        <f t="shared" si="5"/>
        <v>4.1031978259999997</v>
      </c>
      <c r="S24" s="183">
        <f t="shared" si="6"/>
        <v>1184.9234445332859</v>
      </c>
      <c r="T24" s="248" t="s">
        <v>416</v>
      </c>
    </row>
    <row r="25" spans="1:20" ht="73.5" customHeight="1">
      <c r="A25" s="272" t="s">
        <v>283</v>
      </c>
      <c r="B25" s="273" t="s">
        <v>427</v>
      </c>
      <c r="C25" s="182" t="s">
        <v>416</v>
      </c>
      <c r="D25" s="274">
        <f>D26+D36</f>
        <v>3.3581286699999997</v>
      </c>
      <c r="E25" s="274">
        <f t="shared" ref="E25" si="13">E26</f>
        <v>2.8500000000000001E-2</v>
      </c>
      <c r="F25" s="274">
        <f>F26+F36</f>
        <v>1.94949858</v>
      </c>
      <c r="G25" s="186">
        <f t="shared" si="1"/>
        <v>0.37820159999999997</v>
      </c>
      <c r="H25" s="186">
        <f t="shared" si="2"/>
        <v>4.4813994259999994</v>
      </c>
      <c r="I25" s="276">
        <f t="shared" ref="I25:P25" si="14">I26+I36+I50</f>
        <v>9.4550399999999993E-2</v>
      </c>
      <c r="J25" s="276">
        <f t="shared" si="14"/>
        <v>3.3207373360000001</v>
      </c>
      <c r="K25" s="276">
        <f t="shared" si="14"/>
        <v>9.4550399999999993E-2</v>
      </c>
      <c r="L25" s="276">
        <f t="shared" si="14"/>
        <v>1.1606620899999998</v>
      </c>
      <c r="M25" s="276">
        <f t="shared" si="14"/>
        <v>9.4550399999999993E-2</v>
      </c>
      <c r="N25" s="276">
        <f t="shared" si="14"/>
        <v>0</v>
      </c>
      <c r="O25" s="276">
        <f t="shared" si="14"/>
        <v>9.4550399999999993E-2</v>
      </c>
      <c r="P25" s="276">
        <f t="shared" si="14"/>
        <v>0</v>
      </c>
      <c r="Q25" s="183">
        <f t="shared" si="4"/>
        <v>-2.5319008459999992</v>
      </c>
      <c r="R25" s="183">
        <f t="shared" si="5"/>
        <v>4.1031978259999997</v>
      </c>
      <c r="S25" s="183">
        <f t="shared" si="6"/>
        <v>1184.9234445332859</v>
      </c>
      <c r="T25" s="248" t="s">
        <v>416</v>
      </c>
    </row>
    <row r="26" spans="1:20" ht="88.5" customHeight="1">
      <c r="A26" s="272" t="s">
        <v>821</v>
      </c>
      <c r="B26" s="273" t="s">
        <v>428</v>
      </c>
      <c r="C26" s="182" t="s">
        <v>416</v>
      </c>
      <c r="D26" s="274">
        <f>D27</f>
        <v>0.37820280000000006</v>
      </c>
      <c r="E26" s="274">
        <f>E27</f>
        <v>2.8500000000000001E-2</v>
      </c>
      <c r="F26" s="274">
        <f>F27</f>
        <v>0.34970280000000004</v>
      </c>
      <c r="G26" s="186">
        <f t="shared" si="1"/>
        <v>0.37820159999999997</v>
      </c>
      <c r="H26" s="186">
        <f t="shared" si="2"/>
        <v>0.32936718599999998</v>
      </c>
      <c r="I26" s="276">
        <f t="shared" ref="I26:P26" si="15">I27</f>
        <v>9.4550399999999993E-2</v>
      </c>
      <c r="J26" s="276">
        <f t="shared" si="15"/>
        <v>8.8311595999999992E-2</v>
      </c>
      <c r="K26" s="276">
        <f t="shared" si="15"/>
        <v>9.4550399999999993E-2</v>
      </c>
      <c r="L26" s="276">
        <f t="shared" si="15"/>
        <v>0.24105558999999999</v>
      </c>
      <c r="M26" s="276">
        <f t="shared" si="15"/>
        <v>9.4550399999999993E-2</v>
      </c>
      <c r="N26" s="276">
        <f t="shared" si="15"/>
        <v>0</v>
      </c>
      <c r="O26" s="276">
        <f t="shared" si="15"/>
        <v>9.4550399999999993E-2</v>
      </c>
      <c r="P26" s="276">
        <f t="shared" si="15"/>
        <v>0</v>
      </c>
      <c r="Q26" s="183">
        <f t="shared" si="4"/>
        <v>2.0335614000000057E-2</v>
      </c>
      <c r="R26" s="183">
        <f t="shared" si="5"/>
        <v>-4.8834413999999993E-2</v>
      </c>
      <c r="S26" s="183">
        <f t="shared" si="6"/>
        <v>87.08772940146207</v>
      </c>
      <c r="T26" s="248" t="s">
        <v>416</v>
      </c>
    </row>
    <row r="27" spans="1:20" ht="151.5" customHeight="1">
      <c r="A27" s="272" t="s">
        <v>823</v>
      </c>
      <c r="B27" s="279" t="s">
        <v>429</v>
      </c>
      <c r="C27" s="182" t="s">
        <v>226</v>
      </c>
      <c r="D27" s="275">
        <v>0.37820280000000006</v>
      </c>
      <c r="E27" s="275">
        <f>E34</f>
        <v>2.8500000000000001E-2</v>
      </c>
      <c r="F27" s="275">
        <f>D27-E27</f>
        <v>0.34970280000000004</v>
      </c>
      <c r="G27" s="186">
        <f>I27+K27+M27+O27</f>
        <v>0.37820159999999997</v>
      </c>
      <c r="H27" s="186">
        <f>J27+L27+N27+P27</f>
        <v>0.32936718599999998</v>
      </c>
      <c r="I27" s="276">
        <f>0.078792*1.2</f>
        <v>9.4550399999999993E-2</v>
      </c>
      <c r="J27" s="276">
        <f>SUM(J28:J35)</f>
        <v>8.8311595999999992E-2</v>
      </c>
      <c r="K27" s="276">
        <f>1.2*0.078792</f>
        <v>9.4550399999999993E-2</v>
      </c>
      <c r="L27" s="276">
        <f>SUM(L28:L35)</f>
        <v>0.24105558999999999</v>
      </c>
      <c r="M27" s="276">
        <f>1.2*0.078792</f>
        <v>9.4550399999999993E-2</v>
      </c>
      <c r="N27" s="276">
        <f t="shared" ref="N27" si="16">SUM(N28:N34)</f>
        <v>0</v>
      </c>
      <c r="O27" s="276">
        <f>1.2*0.078792</f>
        <v>9.4550399999999993E-2</v>
      </c>
      <c r="P27" s="276">
        <f>SUM(P28:P34)</f>
        <v>0</v>
      </c>
      <c r="Q27" s="183">
        <f t="shared" si="4"/>
        <v>2.0335614000000057E-2</v>
      </c>
      <c r="R27" s="183">
        <f t="shared" si="5"/>
        <v>-4.8834413999999993E-2</v>
      </c>
      <c r="S27" s="183">
        <f t="shared" si="6"/>
        <v>87.08772940146207</v>
      </c>
      <c r="T27" s="248" t="s">
        <v>416</v>
      </c>
    </row>
    <row r="28" spans="1:20" ht="121.5" hidden="1" customHeight="1">
      <c r="A28" s="191" t="s">
        <v>931</v>
      </c>
      <c r="B28" s="190" t="s">
        <v>960</v>
      </c>
      <c r="C28" s="172" t="s">
        <v>416</v>
      </c>
      <c r="D28" s="173">
        <f>G28</f>
        <v>0</v>
      </c>
      <c r="E28" s="173">
        <v>0</v>
      </c>
      <c r="F28" s="173">
        <v>0</v>
      </c>
      <c r="G28" s="168">
        <f>I28+K28+M28+O28</f>
        <v>0</v>
      </c>
      <c r="H28" s="168">
        <f>J28+L28+N28+P28</f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83">
        <f t="shared" si="4"/>
        <v>0</v>
      </c>
      <c r="R28" s="183">
        <f t="shared" si="5"/>
        <v>0</v>
      </c>
      <c r="S28" s="183" t="e">
        <f t="shared" si="6"/>
        <v>#DIV/0!</v>
      </c>
      <c r="T28" s="346" t="s">
        <v>416</v>
      </c>
    </row>
    <row r="29" spans="1:20" ht="121.5" hidden="1" customHeight="1">
      <c r="A29" s="191" t="s">
        <v>932</v>
      </c>
      <c r="B29" s="192" t="s">
        <v>961</v>
      </c>
      <c r="C29" s="172" t="s">
        <v>416</v>
      </c>
      <c r="D29" s="173">
        <f t="shared" ref="D29:D32" si="17">G29</f>
        <v>0</v>
      </c>
      <c r="E29" s="173">
        <v>0</v>
      </c>
      <c r="F29" s="173">
        <v>0</v>
      </c>
      <c r="G29" s="168">
        <f t="shared" ref="G29:G33" si="18">I29+K29+M29+O29</f>
        <v>0</v>
      </c>
      <c r="H29" s="168">
        <f t="shared" ref="H29:H33" si="19">J29+L29+N29+P29</f>
        <v>0</v>
      </c>
      <c r="I29" s="166">
        <v>0</v>
      </c>
      <c r="J29" s="168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83">
        <f t="shared" si="4"/>
        <v>0</v>
      </c>
      <c r="R29" s="183">
        <f t="shared" si="5"/>
        <v>0</v>
      </c>
      <c r="S29" s="183" t="e">
        <f t="shared" si="6"/>
        <v>#DIV/0!</v>
      </c>
      <c r="T29" s="346" t="s">
        <v>416</v>
      </c>
    </row>
    <row r="30" spans="1:20" ht="121.5" hidden="1" customHeight="1">
      <c r="A30" s="191" t="s">
        <v>933</v>
      </c>
      <c r="B30" s="192" t="s">
        <v>962</v>
      </c>
      <c r="C30" s="172" t="s">
        <v>416</v>
      </c>
      <c r="D30" s="173">
        <f t="shared" si="17"/>
        <v>0</v>
      </c>
      <c r="E30" s="173">
        <v>0</v>
      </c>
      <c r="F30" s="173">
        <v>0</v>
      </c>
      <c r="G30" s="168">
        <f t="shared" si="18"/>
        <v>0</v>
      </c>
      <c r="H30" s="168">
        <f t="shared" si="19"/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83">
        <f t="shared" si="4"/>
        <v>0</v>
      </c>
      <c r="R30" s="183">
        <f t="shared" si="5"/>
        <v>0</v>
      </c>
      <c r="S30" s="183" t="e">
        <f t="shared" si="6"/>
        <v>#DIV/0!</v>
      </c>
      <c r="T30" s="346" t="s">
        <v>416</v>
      </c>
    </row>
    <row r="31" spans="1:20" ht="121.5" hidden="1" customHeight="1">
      <c r="A31" s="191" t="s">
        <v>934</v>
      </c>
      <c r="B31" s="192" t="s">
        <v>963</v>
      </c>
      <c r="C31" s="172" t="s">
        <v>416</v>
      </c>
      <c r="D31" s="173">
        <f t="shared" si="17"/>
        <v>0</v>
      </c>
      <c r="E31" s="173">
        <v>0</v>
      </c>
      <c r="F31" s="173">
        <v>0</v>
      </c>
      <c r="G31" s="304">
        <f>I31+K31+M31+O31</f>
        <v>0</v>
      </c>
      <c r="H31" s="168">
        <f t="shared" si="19"/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83">
        <f t="shared" si="4"/>
        <v>0</v>
      </c>
      <c r="R31" s="183">
        <f t="shared" si="5"/>
        <v>0</v>
      </c>
      <c r="S31" s="183" t="e">
        <f t="shared" si="6"/>
        <v>#DIV/0!</v>
      </c>
      <c r="T31" s="346" t="s">
        <v>416</v>
      </c>
    </row>
    <row r="32" spans="1:20" ht="121.5" hidden="1" customHeight="1">
      <c r="A32" s="191" t="s">
        <v>935</v>
      </c>
      <c r="B32" s="192" t="s">
        <v>964</v>
      </c>
      <c r="C32" s="172" t="s">
        <v>416</v>
      </c>
      <c r="D32" s="173">
        <f t="shared" si="17"/>
        <v>0</v>
      </c>
      <c r="E32" s="173">
        <v>0</v>
      </c>
      <c r="F32" s="173">
        <v>0</v>
      </c>
      <c r="G32" s="304">
        <f t="shared" si="18"/>
        <v>0</v>
      </c>
      <c r="H32" s="168">
        <f t="shared" si="19"/>
        <v>0</v>
      </c>
      <c r="I32" s="166">
        <v>0</v>
      </c>
      <c r="J32" s="209">
        <v>0</v>
      </c>
      <c r="K32" s="166">
        <v>0</v>
      </c>
      <c r="L32" s="166">
        <v>0</v>
      </c>
      <c r="M32" s="173">
        <v>0</v>
      </c>
      <c r="N32" s="166">
        <v>0</v>
      </c>
      <c r="O32" s="166">
        <v>0</v>
      </c>
      <c r="P32" s="166">
        <v>0</v>
      </c>
      <c r="Q32" s="183">
        <f t="shared" si="4"/>
        <v>0</v>
      </c>
      <c r="R32" s="183">
        <f t="shared" si="5"/>
        <v>0</v>
      </c>
      <c r="S32" s="183" t="e">
        <f t="shared" si="6"/>
        <v>#DIV/0!</v>
      </c>
      <c r="T32" s="346" t="s">
        <v>416</v>
      </c>
    </row>
    <row r="33" spans="1:20" s="252" customFormat="1" ht="121.5" hidden="1" customHeight="1">
      <c r="A33" s="191" t="s">
        <v>936</v>
      </c>
      <c r="B33" s="192" t="s">
        <v>974</v>
      </c>
      <c r="C33" s="172" t="s">
        <v>416</v>
      </c>
      <c r="D33" s="173">
        <v>9.6083550000000004E-2</v>
      </c>
      <c r="E33" s="173">
        <v>0</v>
      </c>
      <c r="F33" s="173">
        <v>0</v>
      </c>
      <c r="G33" s="304">
        <f t="shared" si="18"/>
        <v>0</v>
      </c>
      <c r="H33" s="168">
        <f t="shared" si="19"/>
        <v>0</v>
      </c>
      <c r="I33" s="166">
        <v>0</v>
      </c>
      <c r="J33" s="209">
        <v>0</v>
      </c>
      <c r="K33" s="166">
        <v>0</v>
      </c>
      <c r="L33" s="166">
        <v>0</v>
      </c>
      <c r="M33" s="173">
        <v>0</v>
      </c>
      <c r="N33" s="166">
        <v>0</v>
      </c>
      <c r="O33" s="166">
        <v>0</v>
      </c>
      <c r="P33" s="166">
        <v>0</v>
      </c>
      <c r="Q33" s="183">
        <f t="shared" si="4"/>
        <v>0</v>
      </c>
      <c r="R33" s="183">
        <f t="shared" si="5"/>
        <v>0</v>
      </c>
      <c r="S33" s="183" t="e">
        <f t="shared" si="6"/>
        <v>#DIV/0!</v>
      </c>
      <c r="T33" s="346" t="s">
        <v>416</v>
      </c>
    </row>
    <row r="34" spans="1:20" s="269" customFormat="1" ht="121.5" customHeight="1">
      <c r="A34" s="191" t="s">
        <v>931</v>
      </c>
      <c r="B34" s="309" t="s">
        <v>978</v>
      </c>
      <c r="C34" s="172" t="s">
        <v>416</v>
      </c>
      <c r="D34" s="173">
        <v>0.14531160000000001</v>
      </c>
      <c r="E34" s="173">
        <v>2.8500000000000001E-2</v>
      </c>
      <c r="F34" s="173">
        <f>D34-E34</f>
        <v>0.11681160000000002</v>
      </c>
      <c r="G34" s="168">
        <f t="shared" ref="G34" si="20">I34+K34+M34+O34</f>
        <v>8.8311600000000004E-2</v>
      </c>
      <c r="H34" s="168">
        <f t="shared" ref="H34" si="21">J34+L34+N34+P34</f>
        <v>0.11681159599999999</v>
      </c>
      <c r="I34" s="166">
        <v>8.8311600000000004E-2</v>
      </c>
      <c r="J34" s="166">
        <f>0.00409696*1.2+0.03249441+0.00987833+0.012+0.02418542*1.2</f>
        <v>8.8311595999999992E-2</v>
      </c>
      <c r="K34" s="166">
        <v>0</v>
      </c>
      <c r="L34" s="166">
        <v>2.8500000000000001E-2</v>
      </c>
      <c r="M34" s="173">
        <v>0</v>
      </c>
      <c r="N34" s="166">
        <v>0</v>
      </c>
      <c r="O34" s="166">
        <v>0</v>
      </c>
      <c r="P34" s="166">
        <v>0</v>
      </c>
      <c r="Q34" s="183">
        <f t="shared" si="4"/>
        <v>4.0000000256501522E-9</v>
      </c>
      <c r="R34" s="183">
        <f t="shared" si="5"/>
        <v>2.8499995999999986E-2</v>
      </c>
      <c r="S34" s="183">
        <f t="shared" si="6"/>
        <v>132.27208656620419</v>
      </c>
      <c r="T34" s="346" t="s">
        <v>416</v>
      </c>
    </row>
    <row r="35" spans="1:20" s="345" customFormat="1" ht="90" customHeight="1">
      <c r="A35" s="191" t="s">
        <v>932</v>
      </c>
      <c r="B35" s="309" t="s">
        <v>1011</v>
      </c>
      <c r="C35" s="172" t="s">
        <v>416</v>
      </c>
      <c r="D35" s="173"/>
      <c r="E35" s="173">
        <v>0</v>
      </c>
      <c r="F35" s="173">
        <f>D35-E35</f>
        <v>0</v>
      </c>
      <c r="G35" s="168">
        <f t="shared" ref="G35" si="22">I35+K35+M35+O35</f>
        <v>0</v>
      </c>
      <c r="H35" s="168">
        <f t="shared" ref="H35" si="23">J35+L35+N35+P35</f>
        <v>0.21255558999999999</v>
      </c>
      <c r="I35" s="166">
        <v>0</v>
      </c>
      <c r="J35" s="166">
        <v>0</v>
      </c>
      <c r="K35" s="166">
        <v>0</v>
      </c>
      <c r="L35" s="166">
        <v>0.21255558999999999</v>
      </c>
      <c r="M35" s="173">
        <v>0</v>
      </c>
      <c r="N35" s="166">
        <v>0</v>
      </c>
      <c r="O35" s="166">
        <v>0</v>
      </c>
      <c r="P35" s="166">
        <v>0</v>
      </c>
      <c r="Q35" s="183">
        <f t="shared" ref="Q35" si="24">F35-H35</f>
        <v>-0.21255558999999999</v>
      </c>
      <c r="R35" s="183">
        <f t="shared" ref="R35" si="25">H35-G35</f>
        <v>0.21255558999999999</v>
      </c>
      <c r="S35" s="183" t="e">
        <f t="shared" si="6"/>
        <v>#DIV/0!</v>
      </c>
      <c r="T35" s="346" t="s">
        <v>416</v>
      </c>
    </row>
    <row r="36" spans="1:20" ht="63">
      <c r="A36" s="272" t="s">
        <v>826</v>
      </c>
      <c r="B36" s="273" t="s">
        <v>430</v>
      </c>
      <c r="C36" s="182" t="s">
        <v>959</v>
      </c>
      <c r="D36" s="274">
        <f>SUM(D37:D45)</f>
        <v>2.9799258699999998</v>
      </c>
      <c r="E36" s="274">
        <f>SUM(E37:E45)</f>
        <v>1.38013009</v>
      </c>
      <c r="F36" s="274">
        <f>SUM(F37:F45)</f>
        <v>1.59979578</v>
      </c>
      <c r="G36" s="274">
        <f t="shared" ref="G36:H39" si="26">I36+K36+M36+O36</f>
        <v>0</v>
      </c>
      <c r="H36" s="274">
        <f t="shared" si="26"/>
        <v>4.1520322399999996</v>
      </c>
      <c r="I36" s="274">
        <f>SUM(I37:I45)</f>
        <v>0</v>
      </c>
      <c r="J36" s="353">
        <f>SUM(J37:J49)</f>
        <v>3.23242574</v>
      </c>
      <c r="K36" s="274">
        <f>SUM(K37:K45)</f>
        <v>0</v>
      </c>
      <c r="L36" s="353">
        <f>SUM(L37:L49)</f>
        <v>0.91960649999999988</v>
      </c>
      <c r="M36" s="274">
        <f>SUM(M37:M45)</f>
        <v>0</v>
      </c>
      <c r="N36" s="274">
        <f>SUM(N37:N45)</f>
        <v>0</v>
      </c>
      <c r="O36" s="274">
        <f>SUM(O37:O45)</f>
        <v>0</v>
      </c>
      <c r="P36" s="274">
        <f>SUM(P37:P45)</f>
        <v>0</v>
      </c>
      <c r="Q36" s="183">
        <f t="shared" si="4"/>
        <v>-2.5522364599999996</v>
      </c>
      <c r="R36" s="183">
        <f t="shared" si="5"/>
        <v>4.1520322399999996</v>
      </c>
      <c r="S36" s="205" t="e">
        <f t="shared" si="6"/>
        <v>#DIV/0!</v>
      </c>
      <c r="T36" s="248" t="s">
        <v>416</v>
      </c>
    </row>
    <row r="37" spans="1:20" ht="68.25" hidden="1" customHeight="1">
      <c r="A37" s="191" t="s">
        <v>937</v>
      </c>
      <c r="B37" s="255"/>
      <c r="C37" s="172" t="s">
        <v>416</v>
      </c>
      <c r="D37" s="189">
        <v>0</v>
      </c>
      <c r="E37" s="189">
        <v>0</v>
      </c>
      <c r="F37" s="189">
        <v>0</v>
      </c>
      <c r="G37" s="168">
        <f t="shared" si="26"/>
        <v>0</v>
      </c>
      <c r="H37" s="168">
        <f t="shared" si="26"/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83">
        <f t="shared" si="4"/>
        <v>0</v>
      </c>
      <c r="R37" s="183">
        <f t="shared" si="5"/>
        <v>0</v>
      </c>
      <c r="S37" s="205" t="e">
        <f t="shared" si="6"/>
        <v>#DIV/0!</v>
      </c>
      <c r="T37" s="248" t="s">
        <v>416</v>
      </c>
    </row>
    <row r="38" spans="1:20" ht="57.75" hidden="1" customHeight="1">
      <c r="A38" s="191" t="s">
        <v>938</v>
      </c>
      <c r="B38" s="255"/>
      <c r="C38" s="172" t="s">
        <v>416</v>
      </c>
      <c r="D38" s="189">
        <v>0</v>
      </c>
      <c r="E38" s="189">
        <v>0</v>
      </c>
      <c r="F38" s="189">
        <v>0</v>
      </c>
      <c r="G38" s="168">
        <f t="shared" si="26"/>
        <v>0</v>
      </c>
      <c r="H38" s="168">
        <f t="shared" si="26"/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83">
        <f t="shared" si="4"/>
        <v>0</v>
      </c>
      <c r="R38" s="183">
        <f t="shared" si="5"/>
        <v>0</v>
      </c>
      <c r="S38" s="205" t="e">
        <f t="shared" si="6"/>
        <v>#DIV/0!</v>
      </c>
      <c r="T38" s="248" t="s">
        <v>416</v>
      </c>
    </row>
    <row r="39" spans="1:20" ht="81" hidden="1" customHeight="1">
      <c r="A39" s="191" t="s">
        <v>939</v>
      </c>
      <c r="B39" s="255"/>
      <c r="C39" s="172" t="s">
        <v>416</v>
      </c>
      <c r="D39" s="189">
        <v>0</v>
      </c>
      <c r="E39" s="189">
        <v>0</v>
      </c>
      <c r="F39" s="189">
        <v>0</v>
      </c>
      <c r="G39" s="168">
        <f t="shared" si="26"/>
        <v>0</v>
      </c>
      <c r="H39" s="168">
        <f t="shared" si="26"/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83">
        <f t="shared" si="4"/>
        <v>0</v>
      </c>
      <c r="R39" s="183">
        <f t="shared" si="5"/>
        <v>0</v>
      </c>
      <c r="S39" s="205" t="e">
        <f t="shared" si="6"/>
        <v>#DIV/0!</v>
      </c>
      <c r="T39" s="248" t="s">
        <v>416</v>
      </c>
    </row>
    <row r="40" spans="1:20" ht="51" hidden="1" customHeight="1">
      <c r="A40" s="191" t="s">
        <v>940</v>
      </c>
      <c r="B40" s="255"/>
      <c r="C40" s="172" t="s">
        <v>416</v>
      </c>
      <c r="D40" s="189">
        <v>0</v>
      </c>
      <c r="E40" s="189">
        <v>0</v>
      </c>
      <c r="F40" s="189">
        <v>0</v>
      </c>
      <c r="G40" s="168">
        <f t="shared" ref="G40:H65" si="27">I40+K40+M40+O40</f>
        <v>0</v>
      </c>
      <c r="H40" s="168">
        <f t="shared" si="27"/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83">
        <f t="shared" ref="Q40:Q41" si="28">D40-H40</f>
        <v>0</v>
      </c>
      <c r="R40" s="183">
        <f t="shared" si="5"/>
        <v>0</v>
      </c>
      <c r="S40" s="205" t="e">
        <f t="shared" si="6"/>
        <v>#DIV/0!</v>
      </c>
      <c r="T40" s="248" t="s">
        <v>416</v>
      </c>
    </row>
    <row r="41" spans="1:20" ht="71.25" hidden="1" customHeight="1">
      <c r="A41" s="191" t="s">
        <v>941</v>
      </c>
      <c r="B41" s="255"/>
      <c r="C41" s="172" t="s">
        <v>416</v>
      </c>
      <c r="D41" s="189">
        <v>0</v>
      </c>
      <c r="E41" s="189">
        <v>0</v>
      </c>
      <c r="F41" s="189">
        <v>0</v>
      </c>
      <c r="G41" s="168">
        <f t="shared" si="27"/>
        <v>0</v>
      </c>
      <c r="H41" s="168">
        <f t="shared" si="27"/>
        <v>0</v>
      </c>
      <c r="I41" s="166">
        <v>0</v>
      </c>
      <c r="J41" s="210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83">
        <f t="shared" si="28"/>
        <v>0</v>
      </c>
      <c r="R41" s="183">
        <f t="shared" si="5"/>
        <v>0</v>
      </c>
      <c r="S41" s="205" t="e">
        <f t="shared" si="6"/>
        <v>#DIV/0!</v>
      </c>
      <c r="T41" s="248" t="s">
        <v>416</v>
      </c>
    </row>
    <row r="42" spans="1:20" s="240" customFormat="1" ht="83.25" customHeight="1">
      <c r="A42" s="308" t="s">
        <v>937</v>
      </c>
      <c r="B42" s="309" t="s">
        <v>965</v>
      </c>
      <c r="C42" s="235" t="s">
        <v>416</v>
      </c>
      <c r="D42" s="288">
        <v>0.40748952000000005</v>
      </c>
      <c r="E42" s="231">
        <v>0.37373120999999998</v>
      </c>
      <c r="F42" s="288">
        <f t="shared" ref="F42:F43" si="29">D42-E42</f>
        <v>3.3758310000000069E-2</v>
      </c>
      <c r="G42" s="304">
        <f t="shared" si="27"/>
        <v>0</v>
      </c>
      <c r="H42" s="304">
        <f t="shared" si="27"/>
        <v>3.375831E-2</v>
      </c>
      <c r="I42" s="231">
        <v>0</v>
      </c>
      <c r="J42" s="231">
        <v>3.375831E-2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8">
        <f>F42-H42</f>
        <v>6.9388939039072284E-17</v>
      </c>
      <c r="R42" s="238">
        <f t="shared" si="5"/>
        <v>3.375831E-2</v>
      </c>
      <c r="S42" s="310" t="e">
        <f t="shared" si="6"/>
        <v>#DIV/0!</v>
      </c>
      <c r="T42" s="311" t="s">
        <v>416</v>
      </c>
    </row>
    <row r="43" spans="1:20" s="240" customFormat="1" ht="75.75" hidden="1" customHeight="1">
      <c r="A43" s="308" t="s">
        <v>967</v>
      </c>
      <c r="B43" s="309"/>
      <c r="C43" s="235" t="s">
        <v>416</v>
      </c>
      <c r="D43" s="288">
        <v>0</v>
      </c>
      <c r="E43" s="231">
        <v>0</v>
      </c>
      <c r="F43" s="288">
        <f t="shared" si="29"/>
        <v>0</v>
      </c>
      <c r="G43" s="304">
        <f t="shared" si="27"/>
        <v>0</v>
      </c>
      <c r="H43" s="304">
        <f t="shared" si="27"/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8">
        <f t="shared" ref="Q43:Q45" si="30">F43-H43</f>
        <v>0</v>
      </c>
      <c r="R43" s="238">
        <f t="shared" ref="R43:R45" si="31">H43-G43</f>
        <v>0</v>
      </c>
      <c r="S43" s="310"/>
      <c r="T43" s="311" t="s">
        <v>416</v>
      </c>
    </row>
    <row r="44" spans="1:20" s="240" customFormat="1" ht="103.5" customHeight="1">
      <c r="A44" s="308" t="s">
        <v>938</v>
      </c>
      <c r="B44" s="309" t="s">
        <v>966</v>
      </c>
      <c r="C44" s="235" t="s">
        <v>416</v>
      </c>
      <c r="D44" s="288">
        <v>1.26850745</v>
      </c>
      <c r="E44" s="231">
        <v>0.94605087999999993</v>
      </c>
      <c r="F44" s="288">
        <f>D44-E44</f>
        <v>0.32245657000000005</v>
      </c>
      <c r="G44" s="304">
        <f t="shared" si="27"/>
        <v>0</v>
      </c>
      <c r="H44" s="304">
        <f t="shared" si="27"/>
        <v>0.32245657</v>
      </c>
      <c r="I44" s="231">
        <v>0</v>
      </c>
      <c r="J44" s="231">
        <v>0.32245657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8">
        <f t="shared" si="30"/>
        <v>0</v>
      </c>
      <c r="R44" s="238">
        <f t="shared" si="31"/>
        <v>0.32245657</v>
      </c>
      <c r="S44" s="310"/>
      <c r="T44" s="311" t="s">
        <v>416</v>
      </c>
    </row>
    <row r="45" spans="1:20" s="240" customFormat="1" ht="44.25" customHeight="1">
      <c r="A45" s="308" t="s">
        <v>939</v>
      </c>
      <c r="B45" s="309" t="s">
        <v>976</v>
      </c>
      <c r="C45" s="235" t="s">
        <v>416</v>
      </c>
      <c r="D45" s="288">
        <f>0.060348+1.2435809</f>
        <v>1.3039289000000001</v>
      </c>
      <c r="E45" s="231">
        <v>6.0347999999999999E-2</v>
      </c>
      <c r="F45" s="288">
        <f t="shared" ref="F45" si="32">D45-E45</f>
        <v>1.2435809</v>
      </c>
      <c r="G45" s="304">
        <v>0</v>
      </c>
      <c r="H45" s="304">
        <f t="shared" ref="H45" si="33">J45+L45+N45+P45</f>
        <v>1.2435809</v>
      </c>
      <c r="I45" s="231">
        <v>0</v>
      </c>
      <c r="J45" s="231">
        <v>1.2435809</v>
      </c>
      <c r="K45" s="231">
        <v>0</v>
      </c>
      <c r="L45" s="231">
        <v>0</v>
      </c>
      <c r="M45" s="231">
        <v>0</v>
      </c>
      <c r="N45" s="231">
        <v>0</v>
      </c>
      <c r="O45" s="231">
        <v>0</v>
      </c>
      <c r="P45" s="231">
        <v>0</v>
      </c>
      <c r="Q45" s="238">
        <f t="shared" si="30"/>
        <v>0</v>
      </c>
      <c r="R45" s="238">
        <f t="shared" si="31"/>
        <v>1.2435809</v>
      </c>
      <c r="S45" s="310"/>
      <c r="T45" s="311" t="s">
        <v>416</v>
      </c>
    </row>
    <row r="46" spans="1:20" s="240" customFormat="1" ht="103.5" customHeight="1">
      <c r="A46" s="308" t="s">
        <v>940</v>
      </c>
      <c r="B46" s="309" t="s">
        <v>1012</v>
      </c>
      <c r="C46" s="235" t="s">
        <v>416</v>
      </c>
      <c r="D46" s="288">
        <v>0</v>
      </c>
      <c r="E46" s="231">
        <v>0</v>
      </c>
      <c r="F46" s="288">
        <f t="shared" ref="F46:F49" si="34">D46-E46</f>
        <v>0</v>
      </c>
      <c r="G46" s="304">
        <v>0</v>
      </c>
      <c r="H46" s="304">
        <f t="shared" ref="H46:H49" si="35">J46+L46+N46+P46</f>
        <v>0.25857839999999999</v>
      </c>
      <c r="I46" s="231">
        <v>0</v>
      </c>
      <c r="J46" s="231">
        <v>0</v>
      </c>
      <c r="K46" s="231">
        <v>0</v>
      </c>
      <c r="L46" s="231">
        <v>0.25857839999999999</v>
      </c>
      <c r="M46" s="231">
        <v>0</v>
      </c>
      <c r="N46" s="231">
        <v>0</v>
      </c>
      <c r="O46" s="231">
        <v>0</v>
      </c>
      <c r="P46" s="231">
        <v>0</v>
      </c>
      <c r="Q46" s="238">
        <f t="shared" ref="Q46:Q49" si="36">F46-H46</f>
        <v>-0.25857839999999999</v>
      </c>
      <c r="R46" s="238">
        <f t="shared" ref="R46:R49" si="37">H46-G46</f>
        <v>0.25857839999999999</v>
      </c>
      <c r="S46" s="310"/>
      <c r="T46" s="311" t="s">
        <v>416</v>
      </c>
    </row>
    <row r="47" spans="1:20" s="240" customFormat="1" ht="150.75" customHeight="1">
      <c r="A47" s="308" t="s">
        <v>941</v>
      </c>
      <c r="B47" s="309" t="s">
        <v>1013</v>
      </c>
      <c r="C47" s="235" t="s">
        <v>416</v>
      </c>
      <c r="D47" s="288">
        <v>0</v>
      </c>
      <c r="E47" s="231">
        <v>0</v>
      </c>
      <c r="F47" s="288">
        <f t="shared" si="34"/>
        <v>0</v>
      </c>
      <c r="G47" s="304">
        <v>0</v>
      </c>
      <c r="H47" s="304">
        <f t="shared" si="35"/>
        <v>6.5000000000000002E-2</v>
      </c>
      <c r="I47" s="231">
        <v>0</v>
      </c>
      <c r="J47" s="231">
        <v>0</v>
      </c>
      <c r="K47" s="231">
        <v>0</v>
      </c>
      <c r="L47" s="231">
        <v>6.5000000000000002E-2</v>
      </c>
      <c r="M47" s="231">
        <v>0</v>
      </c>
      <c r="N47" s="231">
        <v>0</v>
      </c>
      <c r="O47" s="231">
        <v>0</v>
      </c>
      <c r="P47" s="231">
        <v>0</v>
      </c>
      <c r="Q47" s="238">
        <f t="shared" si="36"/>
        <v>-6.5000000000000002E-2</v>
      </c>
      <c r="R47" s="238">
        <f t="shared" si="37"/>
        <v>6.5000000000000002E-2</v>
      </c>
      <c r="S47" s="310"/>
      <c r="T47" s="311" t="s">
        <v>416</v>
      </c>
    </row>
    <row r="48" spans="1:20" s="240" customFormat="1" ht="117" customHeight="1">
      <c r="A48" s="308" t="s">
        <v>948</v>
      </c>
      <c r="B48" s="309" t="s">
        <v>1014</v>
      </c>
      <c r="C48" s="235" t="s">
        <v>416</v>
      </c>
      <c r="D48" s="288">
        <v>0</v>
      </c>
      <c r="E48" s="231">
        <v>0</v>
      </c>
      <c r="F48" s="288">
        <f t="shared" si="34"/>
        <v>0</v>
      </c>
      <c r="G48" s="304">
        <v>0</v>
      </c>
      <c r="H48" s="304">
        <f t="shared" si="35"/>
        <v>1.94416597</v>
      </c>
      <c r="I48" s="231">
        <v>0</v>
      </c>
      <c r="J48" s="231">
        <f>1.77305833-0.14042837</f>
        <v>1.63262996</v>
      </c>
      <c r="K48" s="231">
        <v>0</v>
      </c>
      <c r="L48" s="231">
        <f>0.17110764+0.14042837</f>
        <v>0.31153600999999997</v>
      </c>
      <c r="M48" s="231">
        <v>0</v>
      </c>
      <c r="N48" s="231">
        <v>0</v>
      </c>
      <c r="O48" s="231">
        <v>0</v>
      </c>
      <c r="P48" s="231">
        <v>0</v>
      </c>
      <c r="Q48" s="238">
        <f t="shared" si="36"/>
        <v>-1.94416597</v>
      </c>
      <c r="R48" s="238">
        <f t="shared" si="37"/>
        <v>1.94416597</v>
      </c>
      <c r="S48" s="310"/>
      <c r="T48" s="311" t="s">
        <v>416</v>
      </c>
    </row>
    <row r="49" spans="1:20" s="240" customFormat="1" ht="81.75" customHeight="1">
      <c r="A49" s="308" t="s">
        <v>967</v>
      </c>
      <c r="B49" s="309" t="s">
        <v>1015</v>
      </c>
      <c r="C49" s="235" t="s">
        <v>416</v>
      </c>
      <c r="D49" s="288">
        <v>0</v>
      </c>
      <c r="E49" s="231">
        <v>0</v>
      </c>
      <c r="F49" s="288">
        <f t="shared" si="34"/>
        <v>0</v>
      </c>
      <c r="G49" s="304">
        <v>0</v>
      </c>
      <c r="H49" s="304">
        <f t="shared" si="35"/>
        <v>0.28449208999999998</v>
      </c>
      <c r="I49" s="231">
        <v>0</v>
      </c>
      <c r="J49" s="231">
        <v>0</v>
      </c>
      <c r="K49" s="231">
        <v>0</v>
      </c>
      <c r="L49" s="231">
        <v>0.28449208999999998</v>
      </c>
      <c r="M49" s="231">
        <v>0</v>
      </c>
      <c r="N49" s="231">
        <v>0</v>
      </c>
      <c r="O49" s="231">
        <v>0</v>
      </c>
      <c r="P49" s="231">
        <v>0</v>
      </c>
      <c r="Q49" s="238">
        <f t="shared" si="36"/>
        <v>-0.28449208999999998</v>
      </c>
      <c r="R49" s="238">
        <f t="shared" si="37"/>
        <v>0.28449208999999998</v>
      </c>
      <c r="S49" s="310"/>
      <c r="T49" s="311" t="s">
        <v>416</v>
      </c>
    </row>
    <row r="50" spans="1:20" ht="69.75" hidden="1" customHeight="1" outlineLevel="1">
      <c r="A50" s="170" t="s">
        <v>828</v>
      </c>
      <c r="B50" s="188" t="s">
        <v>431</v>
      </c>
      <c r="C50" s="172" t="s">
        <v>416</v>
      </c>
      <c r="D50" s="189">
        <v>0</v>
      </c>
      <c r="E50" s="189">
        <v>0</v>
      </c>
      <c r="F50" s="189">
        <v>0</v>
      </c>
      <c r="G50" s="168">
        <f t="shared" si="1"/>
        <v>0</v>
      </c>
      <c r="H50" s="168">
        <f t="shared" si="27"/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83">
        <f t="shared" si="4"/>
        <v>0</v>
      </c>
      <c r="R50" s="183">
        <f t="shared" si="5"/>
        <v>0</v>
      </c>
      <c r="S50" s="183" t="e">
        <f t="shared" si="6"/>
        <v>#DIV/0!</v>
      </c>
      <c r="T50" s="253" t="s">
        <v>416</v>
      </c>
    </row>
    <row r="51" spans="1:20" ht="69.75" hidden="1" customHeight="1" outlineLevel="1">
      <c r="A51" s="170" t="s">
        <v>284</v>
      </c>
      <c r="B51" s="188" t="s">
        <v>432</v>
      </c>
      <c r="C51" s="172" t="s">
        <v>416</v>
      </c>
      <c r="D51" s="189">
        <f>SUM(D52:D53)</f>
        <v>0</v>
      </c>
      <c r="E51" s="189">
        <f>SUM(E52:E53)</f>
        <v>0</v>
      </c>
      <c r="F51" s="189">
        <f>SUM(F52:F53)</f>
        <v>0</v>
      </c>
      <c r="G51" s="168">
        <f t="shared" si="1"/>
        <v>0</v>
      </c>
      <c r="H51" s="168">
        <f t="shared" si="27"/>
        <v>0</v>
      </c>
      <c r="I51" s="166">
        <f t="shared" ref="I51:P51" si="38">I52+I53</f>
        <v>0</v>
      </c>
      <c r="J51" s="166">
        <f t="shared" si="38"/>
        <v>0</v>
      </c>
      <c r="K51" s="166">
        <f t="shared" si="38"/>
        <v>0</v>
      </c>
      <c r="L51" s="166">
        <f t="shared" si="38"/>
        <v>0</v>
      </c>
      <c r="M51" s="166">
        <f t="shared" si="38"/>
        <v>0</v>
      </c>
      <c r="N51" s="166">
        <f t="shared" si="38"/>
        <v>0</v>
      </c>
      <c r="O51" s="166">
        <f t="shared" si="38"/>
        <v>0</v>
      </c>
      <c r="P51" s="166">
        <f t="shared" si="38"/>
        <v>0</v>
      </c>
      <c r="Q51" s="183">
        <f t="shared" si="4"/>
        <v>0</v>
      </c>
      <c r="R51" s="183">
        <f t="shared" si="5"/>
        <v>0</v>
      </c>
      <c r="S51" s="183" t="e">
        <f t="shared" si="6"/>
        <v>#DIV/0!</v>
      </c>
      <c r="T51" s="253" t="s">
        <v>416</v>
      </c>
    </row>
    <row r="52" spans="1:20" ht="69.75" hidden="1" customHeight="1" outlineLevel="1">
      <c r="A52" s="170" t="s">
        <v>848</v>
      </c>
      <c r="B52" s="188" t="s">
        <v>433</v>
      </c>
      <c r="C52" s="172" t="s">
        <v>416</v>
      </c>
      <c r="D52" s="189">
        <v>0</v>
      </c>
      <c r="E52" s="189">
        <v>0</v>
      </c>
      <c r="F52" s="189">
        <v>0</v>
      </c>
      <c r="G52" s="168">
        <f t="shared" si="1"/>
        <v>0</v>
      </c>
      <c r="H52" s="168">
        <f t="shared" si="27"/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83">
        <f t="shared" si="4"/>
        <v>0</v>
      </c>
      <c r="R52" s="183">
        <f t="shared" si="5"/>
        <v>0</v>
      </c>
      <c r="S52" s="183" t="e">
        <f t="shared" si="6"/>
        <v>#DIV/0!</v>
      </c>
      <c r="T52" s="253" t="s">
        <v>416</v>
      </c>
    </row>
    <row r="53" spans="1:20" ht="69.75" hidden="1" customHeight="1" outlineLevel="1">
      <c r="A53" s="170" t="s">
        <v>849</v>
      </c>
      <c r="B53" s="188" t="s">
        <v>434</v>
      </c>
      <c r="C53" s="172" t="s">
        <v>416</v>
      </c>
      <c r="D53" s="189">
        <v>0</v>
      </c>
      <c r="E53" s="189">
        <v>0</v>
      </c>
      <c r="F53" s="189">
        <v>0</v>
      </c>
      <c r="G53" s="168">
        <f t="shared" si="1"/>
        <v>0</v>
      </c>
      <c r="H53" s="168">
        <f t="shared" si="27"/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83">
        <f t="shared" si="4"/>
        <v>0</v>
      </c>
      <c r="R53" s="183">
        <f t="shared" si="5"/>
        <v>0</v>
      </c>
      <c r="S53" s="183" t="e">
        <f t="shared" si="6"/>
        <v>#DIV/0!</v>
      </c>
      <c r="T53" s="253" t="s">
        <v>416</v>
      </c>
    </row>
    <row r="54" spans="1:20" ht="69.75" hidden="1" customHeight="1" outlineLevel="1">
      <c r="A54" s="170" t="s">
        <v>285</v>
      </c>
      <c r="B54" s="188" t="s">
        <v>227</v>
      </c>
      <c r="C54" s="172" t="s">
        <v>416</v>
      </c>
      <c r="D54" s="189">
        <f>D55+D59</f>
        <v>0</v>
      </c>
      <c r="E54" s="189">
        <f>E55+E59</f>
        <v>0</v>
      </c>
      <c r="F54" s="189">
        <f>F55+F59</f>
        <v>0</v>
      </c>
      <c r="G54" s="168">
        <f t="shared" si="1"/>
        <v>0</v>
      </c>
      <c r="H54" s="168">
        <f t="shared" si="27"/>
        <v>0</v>
      </c>
      <c r="I54" s="166">
        <f t="shared" ref="I54:P54" si="39">I55+I56+I57+I58+I59+I60+I61+I62</f>
        <v>0</v>
      </c>
      <c r="J54" s="166">
        <f t="shared" si="39"/>
        <v>0</v>
      </c>
      <c r="K54" s="166">
        <f t="shared" si="39"/>
        <v>0</v>
      </c>
      <c r="L54" s="166">
        <f t="shared" si="39"/>
        <v>0</v>
      </c>
      <c r="M54" s="166">
        <f t="shared" si="39"/>
        <v>0</v>
      </c>
      <c r="N54" s="166">
        <f t="shared" si="39"/>
        <v>0</v>
      </c>
      <c r="O54" s="166">
        <f t="shared" si="39"/>
        <v>0</v>
      </c>
      <c r="P54" s="166">
        <f t="shared" si="39"/>
        <v>0</v>
      </c>
      <c r="Q54" s="183">
        <f t="shared" si="4"/>
        <v>0</v>
      </c>
      <c r="R54" s="183">
        <f t="shared" si="5"/>
        <v>0</v>
      </c>
      <c r="S54" s="183" t="e">
        <f t="shared" si="6"/>
        <v>#DIV/0!</v>
      </c>
      <c r="T54" s="253" t="s">
        <v>416</v>
      </c>
    </row>
    <row r="55" spans="1:20" ht="69.75" hidden="1" customHeight="1" outlineLevel="1">
      <c r="A55" s="170" t="s">
        <v>435</v>
      </c>
      <c r="B55" s="188" t="s">
        <v>228</v>
      </c>
      <c r="C55" s="172" t="s">
        <v>416</v>
      </c>
      <c r="D55" s="189">
        <f>SUM(D56:D58)</f>
        <v>0</v>
      </c>
      <c r="E55" s="189">
        <f>SUM(E56:E58)</f>
        <v>0</v>
      </c>
      <c r="F55" s="189">
        <f>SUM(F56:F58)</f>
        <v>0</v>
      </c>
      <c r="G55" s="168">
        <f t="shared" si="1"/>
        <v>0</v>
      </c>
      <c r="H55" s="168">
        <f t="shared" si="27"/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83">
        <f t="shared" si="4"/>
        <v>0</v>
      </c>
      <c r="R55" s="183">
        <f t="shared" si="5"/>
        <v>0</v>
      </c>
      <c r="S55" s="183" t="e">
        <f t="shared" si="6"/>
        <v>#DIV/0!</v>
      </c>
      <c r="T55" s="253" t="s">
        <v>416</v>
      </c>
    </row>
    <row r="56" spans="1:20" ht="69.75" hidden="1" customHeight="1" outlineLevel="1">
      <c r="A56" s="170" t="s">
        <v>435</v>
      </c>
      <c r="B56" s="188" t="s">
        <v>229</v>
      </c>
      <c r="C56" s="172" t="s">
        <v>416</v>
      </c>
      <c r="D56" s="189">
        <v>0</v>
      </c>
      <c r="E56" s="189">
        <v>0</v>
      </c>
      <c r="F56" s="189">
        <v>0</v>
      </c>
      <c r="G56" s="168">
        <f t="shared" si="1"/>
        <v>0</v>
      </c>
      <c r="H56" s="168">
        <f t="shared" si="27"/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83">
        <f t="shared" si="4"/>
        <v>0</v>
      </c>
      <c r="R56" s="183">
        <f t="shared" si="5"/>
        <v>0</v>
      </c>
      <c r="S56" s="183" t="e">
        <f t="shared" si="6"/>
        <v>#DIV/0!</v>
      </c>
      <c r="T56" s="253" t="s">
        <v>416</v>
      </c>
    </row>
    <row r="57" spans="1:20" ht="69.75" hidden="1" customHeight="1" outlineLevel="1">
      <c r="A57" s="170" t="s">
        <v>435</v>
      </c>
      <c r="B57" s="188" t="s">
        <v>230</v>
      </c>
      <c r="C57" s="172" t="s">
        <v>416</v>
      </c>
      <c r="D57" s="189">
        <v>0</v>
      </c>
      <c r="E57" s="189">
        <v>0</v>
      </c>
      <c r="F57" s="189">
        <v>0</v>
      </c>
      <c r="G57" s="168">
        <f t="shared" si="1"/>
        <v>0</v>
      </c>
      <c r="H57" s="168">
        <f t="shared" si="27"/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83">
        <f t="shared" si="4"/>
        <v>0</v>
      </c>
      <c r="R57" s="183">
        <f t="shared" si="5"/>
        <v>0</v>
      </c>
      <c r="S57" s="183" t="e">
        <f t="shared" si="6"/>
        <v>#DIV/0!</v>
      </c>
      <c r="T57" s="253" t="s">
        <v>416</v>
      </c>
    </row>
    <row r="58" spans="1:20" ht="69.75" hidden="1" customHeight="1" outlineLevel="1">
      <c r="A58" s="170" t="s">
        <v>435</v>
      </c>
      <c r="B58" s="188" t="s">
        <v>231</v>
      </c>
      <c r="C58" s="172" t="s">
        <v>416</v>
      </c>
      <c r="D58" s="189">
        <v>0</v>
      </c>
      <c r="E58" s="189">
        <v>0</v>
      </c>
      <c r="F58" s="189">
        <v>0</v>
      </c>
      <c r="G58" s="168">
        <f t="shared" si="1"/>
        <v>0</v>
      </c>
      <c r="H58" s="168">
        <f t="shared" si="27"/>
        <v>0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 s="166">
        <v>0</v>
      </c>
      <c r="Q58" s="183">
        <f t="shared" si="4"/>
        <v>0</v>
      </c>
      <c r="R58" s="183">
        <f t="shared" si="5"/>
        <v>0</v>
      </c>
      <c r="S58" s="183" t="e">
        <f t="shared" si="6"/>
        <v>#DIV/0!</v>
      </c>
      <c r="T58" s="253" t="s">
        <v>416</v>
      </c>
    </row>
    <row r="59" spans="1:20" ht="69.75" hidden="1" customHeight="1" outlineLevel="1">
      <c r="A59" s="170" t="s">
        <v>436</v>
      </c>
      <c r="B59" s="188" t="s">
        <v>228</v>
      </c>
      <c r="C59" s="172" t="s">
        <v>416</v>
      </c>
      <c r="D59" s="189">
        <f>SUM(D60:D62)</f>
        <v>0</v>
      </c>
      <c r="E59" s="189">
        <f>SUM(E60:E62)</f>
        <v>0</v>
      </c>
      <c r="F59" s="189">
        <f>SUM(F60:F62)</f>
        <v>0</v>
      </c>
      <c r="G59" s="168">
        <f t="shared" si="1"/>
        <v>0</v>
      </c>
      <c r="H59" s="168">
        <f t="shared" si="27"/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66">
        <v>0</v>
      </c>
      <c r="Q59" s="183">
        <f t="shared" si="4"/>
        <v>0</v>
      </c>
      <c r="R59" s="183">
        <f t="shared" si="5"/>
        <v>0</v>
      </c>
      <c r="S59" s="183" t="e">
        <f t="shared" si="6"/>
        <v>#DIV/0!</v>
      </c>
      <c r="T59" s="253" t="s">
        <v>416</v>
      </c>
    </row>
    <row r="60" spans="1:20" ht="69.75" hidden="1" customHeight="1" outlineLevel="1">
      <c r="A60" s="170" t="s">
        <v>436</v>
      </c>
      <c r="B60" s="188" t="s">
        <v>229</v>
      </c>
      <c r="C60" s="172" t="s">
        <v>416</v>
      </c>
      <c r="D60" s="189">
        <v>0</v>
      </c>
      <c r="E60" s="189">
        <v>0</v>
      </c>
      <c r="F60" s="189">
        <v>0</v>
      </c>
      <c r="G60" s="168">
        <f t="shared" si="1"/>
        <v>0</v>
      </c>
      <c r="H60" s="168">
        <f t="shared" si="27"/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83">
        <f t="shared" si="4"/>
        <v>0</v>
      </c>
      <c r="R60" s="183">
        <f t="shared" si="5"/>
        <v>0</v>
      </c>
      <c r="S60" s="183" t="e">
        <f t="shared" si="6"/>
        <v>#DIV/0!</v>
      </c>
      <c r="T60" s="253" t="s">
        <v>416</v>
      </c>
    </row>
    <row r="61" spans="1:20" ht="69.75" hidden="1" customHeight="1" outlineLevel="1">
      <c r="A61" s="170" t="s">
        <v>436</v>
      </c>
      <c r="B61" s="188" t="s">
        <v>230</v>
      </c>
      <c r="C61" s="172" t="s">
        <v>416</v>
      </c>
      <c r="D61" s="189">
        <v>0</v>
      </c>
      <c r="E61" s="189">
        <v>0</v>
      </c>
      <c r="F61" s="189">
        <v>0</v>
      </c>
      <c r="G61" s="168">
        <f t="shared" si="1"/>
        <v>0</v>
      </c>
      <c r="H61" s="168">
        <f t="shared" si="27"/>
        <v>0</v>
      </c>
      <c r="I61" s="166"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83">
        <f t="shared" si="4"/>
        <v>0</v>
      </c>
      <c r="R61" s="183">
        <f t="shared" si="5"/>
        <v>0</v>
      </c>
      <c r="S61" s="183" t="e">
        <f t="shared" si="6"/>
        <v>#DIV/0!</v>
      </c>
      <c r="T61" s="253" t="s">
        <v>416</v>
      </c>
    </row>
    <row r="62" spans="1:20" ht="69.75" hidden="1" customHeight="1" outlineLevel="1">
      <c r="A62" s="170" t="s">
        <v>436</v>
      </c>
      <c r="B62" s="188" t="s">
        <v>232</v>
      </c>
      <c r="C62" s="172" t="s">
        <v>416</v>
      </c>
      <c r="D62" s="189">
        <v>0</v>
      </c>
      <c r="E62" s="189">
        <v>0</v>
      </c>
      <c r="F62" s="189">
        <v>0</v>
      </c>
      <c r="G62" s="168">
        <f t="shared" si="1"/>
        <v>0</v>
      </c>
      <c r="H62" s="168">
        <f t="shared" si="27"/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83">
        <f t="shared" si="4"/>
        <v>0</v>
      </c>
      <c r="R62" s="183">
        <f t="shared" si="5"/>
        <v>0</v>
      </c>
      <c r="S62" s="183" t="e">
        <f t="shared" si="6"/>
        <v>#DIV/0!</v>
      </c>
      <c r="T62" s="253" t="s">
        <v>416</v>
      </c>
    </row>
    <row r="63" spans="1:20" ht="69.75" hidden="1" customHeight="1" outlineLevel="1">
      <c r="A63" s="170" t="s">
        <v>437</v>
      </c>
      <c r="B63" s="188" t="s">
        <v>438</v>
      </c>
      <c r="C63" s="172" t="s">
        <v>416</v>
      </c>
      <c r="D63" s="189">
        <f>SUM(D64:D65)</f>
        <v>0</v>
      </c>
      <c r="E63" s="189">
        <f>SUM(E64:E65)</f>
        <v>0</v>
      </c>
      <c r="F63" s="189">
        <f>SUM(F64:F65)</f>
        <v>0</v>
      </c>
      <c r="G63" s="168">
        <f t="shared" si="1"/>
        <v>0</v>
      </c>
      <c r="H63" s="168">
        <f t="shared" si="27"/>
        <v>0</v>
      </c>
      <c r="I63" s="166">
        <f t="shared" ref="I63:P63" si="40">I64+I65</f>
        <v>0</v>
      </c>
      <c r="J63" s="166">
        <f t="shared" si="40"/>
        <v>0</v>
      </c>
      <c r="K63" s="166">
        <f t="shared" si="40"/>
        <v>0</v>
      </c>
      <c r="L63" s="166">
        <f t="shared" si="40"/>
        <v>0</v>
      </c>
      <c r="M63" s="166">
        <f t="shared" si="40"/>
        <v>0</v>
      </c>
      <c r="N63" s="166">
        <f t="shared" si="40"/>
        <v>0</v>
      </c>
      <c r="O63" s="166">
        <f t="shared" si="40"/>
        <v>0</v>
      </c>
      <c r="P63" s="166">
        <f t="shared" si="40"/>
        <v>0</v>
      </c>
      <c r="Q63" s="183">
        <f t="shared" si="4"/>
        <v>0</v>
      </c>
      <c r="R63" s="183">
        <f t="shared" si="5"/>
        <v>0</v>
      </c>
      <c r="S63" s="183" t="e">
        <f t="shared" si="6"/>
        <v>#DIV/0!</v>
      </c>
      <c r="T63" s="253" t="s">
        <v>416</v>
      </c>
    </row>
    <row r="64" spans="1:20" ht="69.75" hidden="1" customHeight="1" outlineLevel="1">
      <c r="A64" s="170" t="s">
        <v>439</v>
      </c>
      <c r="B64" s="188" t="s">
        <v>233</v>
      </c>
      <c r="C64" s="172" t="s">
        <v>416</v>
      </c>
      <c r="D64" s="189">
        <v>0</v>
      </c>
      <c r="E64" s="189">
        <v>0</v>
      </c>
      <c r="F64" s="189">
        <v>0</v>
      </c>
      <c r="G64" s="168">
        <f t="shared" si="1"/>
        <v>0</v>
      </c>
      <c r="H64" s="168">
        <f t="shared" si="27"/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83">
        <f t="shared" si="4"/>
        <v>0</v>
      </c>
      <c r="R64" s="183">
        <f t="shared" si="5"/>
        <v>0</v>
      </c>
      <c r="S64" s="183" t="e">
        <f t="shared" si="6"/>
        <v>#DIV/0!</v>
      </c>
      <c r="T64" s="253" t="s">
        <v>416</v>
      </c>
    </row>
    <row r="65" spans="1:20" ht="69.75" hidden="1" customHeight="1" outlineLevel="1">
      <c r="A65" s="170" t="s">
        <v>440</v>
      </c>
      <c r="B65" s="188" t="s">
        <v>441</v>
      </c>
      <c r="C65" s="172" t="s">
        <v>416</v>
      </c>
      <c r="D65" s="189">
        <v>0</v>
      </c>
      <c r="E65" s="189">
        <v>0</v>
      </c>
      <c r="F65" s="189">
        <v>0</v>
      </c>
      <c r="G65" s="168">
        <f t="shared" si="1"/>
        <v>0</v>
      </c>
      <c r="H65" s="168">
        <f t="shared" si="27"/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83">
        <f t="shared" si="4"/>
        <v>0</v>
      </c>
      <c r="R65" s="183">
        <f t="shared" si="5"/>
        <v>0</v>
      </c>
      <c r="S65" s="183" t="e">
        <f t="shared" si="6"/>
        <v>#DIV/0!</v>
      </c>
      <c r="T65" s="253" t="s">
        <v>416</v>
      </c>
    </row>
    <row r="66" spans="1:20" ht="69.75" customHeight="1" collapsed="1">
      <c r="A66" s="272" t="s">
        <v>442</v>
      </c>
      <c r="B66" s="273" t="s">
        <v>443</v>
      </c>
      <c r="C66" s="182" t="s">
        <v>416</v>
      </c>
      <c r="D66" s="183">
        <f>D67+D76+D83</f>
        <v>5.760196800000001</v>
      </c>
      <c r="E66" s="183">
        <f>E67+E76+E83</f>
        <v>0.372</v>
      </c>
      <c r="F66" s="183">
        <f>F67+F76+F83</f>
        <v>5.3881968000000011</v>
      </c>
      <c r="G66" s="186">
        <f>I66+K66+M66+O66</f>
        <v>3.77463616</v>
      </c>
      <c r="H66" s="186">
        <f>J66+L66+N66+P66</f>
        <v>0</v>
      </c>
      <c r="I66" s="276">
        <f t="shared" ref="I66:N66" si="41">I67+I76+I83+I94</f>
        <v>0</v>
      </c>
      <c r="J66" s="276">
        <f t="shared" si="41"/>
        <v>0</v>
      </c>
      <c r="K66" s="276">
        <f t="shared" si="41"/>
        <v>0</v>
      </c>
      <c r="L66" s="276">
        <f t="shared" si="41"/>
        <v>0</v>
      </c>
      <c r="M66" s="276">
        <f t="shared" si="41"/>
        <v>0</v>
      </c>
      <c r="N66" s="276">
        <f t="shared" si="41"/>
        <v>0</v>
      </c>
      <c r="O66" s="276">
        <f>O67+O76+O83</f>
        <v>3.77463616</v>
      </c>
      <c r="P66" s="276">
        <f>P67+P76+P83+P94</f>
        <v>0</v>
      </c>
      <c r="Q66" s="183">
        <f t="shared" si="4"/>
        <v>5.3881968000000011</v>
      </c>
      <c r="R66" s="183">
        <f t="shared" si="5"/>
        <v>-3.77463616</v>
      </c>
      <c r="S66" s="183">
        <f t="shared" si="6"/>
        <v>0</v>
      </c>
      <c r="T66" s="248" t="s">
        <v>416</v>
      </c>
    </row>
    <row r="67" spans="1:20" ht="117.75" customHeight="1">
      <c r="A67" s="272" t="s">
        <v>380</v>
      </c>
      <c r="B67" s="273" t="s">
        <v>234</v>
      </c>
      <c r="C67" s="182" t="s">
        <v>416</v>
      </c>
      <c r="D67" s="274">
        <f>D68+D75</f>
        <v>5.760196800000001</v>
      </c>
      <c r="E67" s="274">
        <f>E68+E75</f>
        <v>0.372</v>
      </c>
      <c r="F67" s="274">
        <f>F68+F75</f>
        <v>5.3881968000000011</v>
      </c>
      <c r="G67" s="186">
        <f t="shared" si="1"/>
        <v>1.061161</v>
      </c>
      <c r="H67" s="186">
        <f t="shared" si="2"/>
        <v>0</v>
      </c>
      <c r="I67" s="276">
        <f t="shared" ref="I67:P67" si="42">I68+I75</f>
        <v>0</v>
      </c>
      <c r="J67" s="276">
        <f t="shared" si="42"/>
        <v>0</v>
      </c>
      <c r="K67" s="276">
        <f t="shared" si="42"/>
        <v>0</v>
      </c>
      <c r="L67" s="276">
        <f t="shared" si="42"/>
        <v>0</v>
      </c>
      <c r="M67" s="276">
        <f t="shared" si="42"/>
        <v>0</v>
      </c>
      <c r="N67" s="276">
        <f t="shared" si="42"/>
        <v>0</v>
      </c>
      <c r="O67" s="276">
        <f t="shared" si="42"/>
        <v>1.061161</v>
      </c>
      <c r="P67" s="276">
        <f t="shared" si="42"/>
        <v>0</v>
      </c>
      <c r="Q67" s="183">
        <f t="shared" si="4"/>
        <v>5.3881968000000011</v>
      </c>
      <c r="R67" s="183">
        <f t="shared" si="5"/>
        <v>-1.061161</v>
      </c>
      <c r="S67" s="183">
        <f t="shared" si="6"/>
        <v>0</v>
      </c>
      <c r="T67" s="248" t="s">
        <v>416</v>
      </c>
    </row>
    <row r="68" spans="1:20" ht="141.75" customHeight="1">
      <c r="A68" s="272" t="s">
        <v>854</v>
      </c>
      <c r="B68" s="273" t="s">
        <v>444</v>
      </c>
      <c r="C68" s="182" t="s">
        <v>416</v>
      </c>
      <c r="D68" s="274">
        <f>SUM(D69:D74)</f>
        <v>5.760196800000001</v>
      </c>
      <c r="E68" s="274">
        <f>SUM(E69:E74)</f>
        <v>0.372</v>
      </c>
      <c r="F68" s="274">
        <f>SUM(F69:F74)</f>
        <v>5.3881968000000011</v>
      </c>
      <c r="G68" s="186">
        <f t="shared" si="1"/>
        <v>1.061161</v>
      </c>
      <c r="H68" s="186">
        <f t="shared" si="2"/>
        <v>0</v>
      </c>
      <c r="I68" s="276">
        <f t="shared" ref="I68:N68" si="43">I69+I70+I72+I73+I74</f>
        <v>0</v>
      </c>
      <c r="J68" s="276">
        <f t="shared" si="43"/>
        <v>0</v>
      </c>
      <c r="K68" s="276">
        <f t="shared" si="43"/>
        <v>0</v>
      </c>
      <c r="L68" s="276">
        <f>SUM(L69:L74)</f>
        <v>0</v>
      </c>
      <c r="M68" s="276">
        <f t="shared" si="43"/>
        <v>0</v>
      </c>
      <c r="N68" s="276">
        <f t="shared" si="43"/>
        <v>0</v>
      </c>
      <c r="O68" s="276">
        <f>O69+O70+O71+O72+O73+O74</f>
        <v>1.061161</v>
      </c>
      <c r="P68" s="276">
        <f>P69+P72+P73+P74</f>
        <v>0</v>
      </c>
      <c r="Q68" s="183">
        <f t="shared" si="4"/>
        <v>5.3881968000000011</v>
      </c>
      <c r="R68" s="183">
        <f t="shared" si="5"/>
        <v>-1.061161</v>
      </c>
      <c r="S68" s="183">
        <f t="shared" si="6"/>
        <v>0</v>
      </c>
      <c r="T68" s="248" t="s">
        <v>416</v>
      </c>
    </row>
    <row r="69" spans="1:20" ht="141.75" customHeight="1">
      <c r="A69" s="170" t="s">
        <v>854</v>
      </c>
      <c r="B69" s="171" t="s">
        <v>235</v>
      </c>
      <c r="C69" s="172" t="s">
        <v>236</v>
      </c>
      <c r="D69" s="187">
        <v>0.50670000000000004</v>
      </c>
      <c r="E69" s="187">
        <v>0.372</v>
      </c>
      <c r="F69" s="187">
        <f>D69-E69</f>
        <v>0.13470000000000004</v>
      </c>
      <c r="G69" s="168">
        <f t="shared" si="1"/>
        <v>0</v>
      </c>
      <c r="H69" s="168">
        <f t="shared" si="2"/>
        <v>0</v>
      </c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83">
        <f t="shared" si="4"/>
        <v>0.13470000000000004</v>
      </c>
      <c r="R69" s="183">
        <f t="shared" si="5"/>
        <v>0</v>
      </c>
      <c r="S69" s="183" t="e">
        <f t="shared" si="6"/>
        <v>#DIV/0!</v>
      </c>
      <c r="T69" s="13" t="s">
        <v>416</v>
      </c>
    </row>
    <row r="70" spans="1:20" ht="141.75" hidden="1" customHeight="1">
      <c r="A70" s="170" t="s">
        <v>854</v>
      </c>
      <c r="B70" s="171" t="s">
        <v>237</v>
      </c>
      <c r="C70" s="172" t="s">
        <v>238</v>
      </c>
      <c r="D70" s="187">
        <v>0</v>
      </c>
      <c r="E70" s="187">
        <v>0</v>
      </c>
      <c r="F70" s="187">
        <v>0</v>
      </c>
      <c r="G70" s="168">
        <f t="shared" si="1"/>
        <v>0</v>
      </c>
      <c r="H70" s="168">
        <f t="shared" si="2"/>
        <v>0</v>
      </c>
      <c r="I70" s="166">
        <f t="shared" ref="I70:N70" si="44">I72+I88</f>
        <v>0</v>
      </c>
      <c r="J70" s="166">
        <f t="shared" si="44"/>
        <v>0</v>
      </c>
      <c r="K70" s="166">
        <v>0</v>
      </c>
      <c r="L70" s="166">
        <v>0</v>
      </c>
      <c r="M70" s="166">
        <f t="shared" si="44"/>
        <v>0</v>
      </c>
      <c r="N70" s="166">
        <f t="shared" si="44"/>
        <v>0</v>
      </c>
      <c r="O70" s="166">
        <v>0</v>
      </c>
      <c r="P70" s="166">
        <v>0</v>
      </c>
      <c r="Q70" s="183">
        <f t="shared" si="4"/>
        <v>0</v>
      </c>
      <c r="R70" s="183">
        <f t="shared" si="5"/>
        <v>0</v>
      </c>
      <c r="S70" s="183" t="e">
        <f t="shared" si="6"/>
        <v>#DIV/0!</v>
      </c>
      <c r="T70" s="13" t="s">
        <v>416</v>
      </c>
    </row>
    <row r="71" spans="1:20" s="230" customFormat="1" ht="141.75" customHeight="1">
      <c r="A71" s="170"/>
      <c r="B71" s="171" t="s">
        <v>956</v>
      </c>
      <c r="C71" s="172" t="s">
        <v>242</v>
      </c>
      <c r="D71" s="187">
        <v>5.2534968000000006</v>
      </c>
      <c r="E71" s="187">
        <v>0</v>
      </c>
      <c r="F71" s="187">
        <f>D71-E71</f>
        <v>5.2534968000000006</v>
      </c>
      <c r="G71" s="168">
        <f t="shared" si="1"/>
        <v>1.061161</v>
      </c>
      <c r="H71" s="168">
        <f t="shared" si="2"/>
        <v>0</v>
      </c>
      <c r="I71" s="166">
        <v>0</v>
      </c>
      <c r="J71" s="166">
        <v>0</v>
      </c>
      <c r="K71" s="166">
        <v>0</v>
      </c>
      <c r="L71" s="166">
        <v>0</v>
      </c>
      <c r="M71" s="166">
        <v>0</v>
      </c>
      <c r="N71" s="166">
        <v>0</v>
      </c>
      <c r="O71" s="166">
        <v>1.061161</v>
      </c>
      <c r="P71" s="166">
        <v>0</v>
      </c>
      <c r="Q71" s="183">
        <f t="shared" si="4"/>
        <v>5.2534968000000006</v>
      </c>
      <c r="R71" s="183"/>
      <c r="S71" s="183"/>
      <c r="T71" s="248" t="s">
        <v>416</v>
      </c>
    </row>
    <row r="72" spans="1:20" ht="117.75" hidden="1" customHeight="1">
      <c r="A72" s="170" t="s">
        <v>856</v>
      </c>
      <c r="B72" s="171" t="s">
        <v>239</v>
      </c>
      <c r="C72" s="172" t="s">
        <v>240</v>
      </c>
      <c r="D72" s="187">
        <v>0</v>
      </c>
      <c r="E72" s="187">
        <v>0</v>
      </c>
      <c r="F72" s="187">
        <f>D72-E72</f>
        <v>0</v>
      </c>
      <c r="G72" s="168">
        <f t="shared" si="1"/>
        <v>0</v>
      </c>
      <c r="H72" s="168">
        <f t="shared" si="2"/>
        <v>0</v>
      </c>
      <c r="I72" s="166">
        <f>I73+I74+I75+I76+I77+I78+I79+I81+I82+I83+I84+I85+I86+I87</f>
        <v>0</v>
      </c>
      <c r="J72" s="166">
        <f>J73+J74+J75+J76+J77+J78+J79+J81+J82+J83+J84+J85+J86+J87</f>
        <v>0</v>
      </c>
      <c r="K72" s="166">
        <v>0</v>
      </c>
      <c r="L72" s="166">
        <v>0</v>
      </c>
      <c r="M72" s="166">
        <f>M73+M74+M75+M76+M77+M78+M79+M81+M82+M83+M84+M85+M86+M87</f>
        <v>0</v>
      </c>
      <c r="N72" s="166">
        <v>0</v>
      </c>
      <c r="O72" s="166">
        <v>0</v>
      </c>
      <c r="P72" s="166">
        <v>0</v>
      </c>
      <c r="Q72" s="183">
        <f t="shared" si="4"/>
        <v>0</v>
      </c>
      <c r="R72" s="183">
        <f t="shared" si="5"/>
        <v>0</v>
      </c>
      <c r="S72" s="183" t="e">
        <f t="shared" si="6"/>
        <v>#DIV/0!</v>
      </c>
      <c r="T72" s="248" t="s">
        <v>416</v>
      </c>
    </row>
    <row r="73" spans="1:20" ht="117.75" hidden="1" customHeight="1">
      <c r="A73" s="170" t="s">
        <v>854</v>
      </c>
      <c r="B73" s="171" t="s">
        <v>241</v>
      </c>
      <c r="C73" s="172" t="s">
        <v>242</v>
      </c>
      <c r="D73" s="173">
        <v>0</v>
      </c>
      <c r="E73" s="173">
        <v>0</v>
      </c>
      <c r="F73" s="173">
        <v>0</v>
      </c>
      <c r="G73" s="168">
        <f t="shared" si="1"/>
        <v>0</v>
      </c>
      <c r="H73" s="168">
        <f t="shared" si="2"/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83">
        <f t="shared" si="4"/>
        <v>0</v>
      </c>
      <c r="R73" s="183">
        <f t="shared" si="5"/>
        <v>0</v>
      </c>
      <c r="S73" s="183" t="e">
        <f t="shared" si="6"/>
        <v>#DIV/0!</v>
      </c>
      <c r="T73" s="248" t="s">
        <v>416</v>
      </c>
    </row>
    <row r="74" spans="1:20" ht="117.75" hidden="1" customHeight="1">
      <c r="A74" s="170" t="s">
        <v>854</v>
      </c>
      <c r="B74" s="171" t="s">
        <v>243</v>
      </c>
      <c r="C74" s="172" t="s">
        <v>244</v>
      </c>
      <c r="D74" s="173">
        <v>0</v>
      </c>
      <c r="E74" s="173">
        <v>0</v>
      </c>
      <c r="F74" s="173">
        <v>0</v>
      </c>
      <c r="G74" s="168">
        <f t="shared" si="1"/>
        <v>0</v>
      </c>
      <c r="H74" s="168">
        <f t="shared" si="2"/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83">
        <f t="shared" si="4"/>
        <v>0</v>
      </c>
      <c r="R74" s="183">
        <f t="shared" si="5"/>
        <v>0</v>
      </c>
      <c r="S74" s="183" t="e">
        <f t="shared" si="6"/>
        <v>#DIV/0!</v>
      </c>
      <c r="T74" s="248" t="s">
        <v>416</v>
      </c>
    </row>
    <row r="75" spans="1:20" ht="117.75" hidden="1" customHeight="1">
      <c r="A75" s="170" t="s">
        <v>859</v>
      </c>
      <c r="B75" s="188" t="s">
        <v>445</v>
      </c>
      <c r="C75" s="172" t="s">
        <v>416</v>
      </c>
      <c r="D75" s="189">
        <v>0</v>
      </c>
      <c r="E75" s="189">
        <v>0</v>
      </c>
      <c r="F75" s="189">
        <v>0</v>
      </c>
      <c r="G75" s="168">
        <f t="shared" si="1"/>
        <v>0</v>
      </c>
      <c r="H75" s="168">
        <f t="shared" si="2"/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83">
        <f t="shared" si="4"/>
        <v>0</v>
      </c>
      <c r="R75" s="183">
        <f t="shared" si="5"/>
        <v>0</v>
      </c>
      <c r="S75" s="183" t="e">
        <f t="shared" si="6"/>
        <v>#DIV/0!</v>
      </c>
      <c r="T75" s="248" t="s">
        <v>416</v>
      </c>
    </row>
    <row r="76" spans="1:20" ht="123.75" customHeight="1">
      <c r="A76" s="272" t="s">
        <v>381</v>
      </c>
      <c r="B76" s="273" t="s">
        <v>446</v>
      </c>
      <c r="C76" s="182" t="s">
        <v>416</v>
      </c>
      <c r="D76" s="275">
        <f>D77+D82</f>
        <v>0</v>
      </c>
      <c r="E76" s="275">
        <f>E77+E82</f>
        <v>0</v>
      </c>
      <c r="F76" s="275">
        <f>F77+F82</f>
        <v>0</v>
      </c>
      <c r="G76" s="186">
        <f t="shared" si="1"/>
        <v>2.7134751600000002</v>
      </c>
      <c r="H76" s="186">
        <f t="shared" si="2"/>
        <v>0</v>
      </c>
      <c r="I76" s="276">
        <f>I77+I82</f>
        <v>0</v>
      </c>
      <c r="J76" s="276">
        <f t="shared" ref="J76:P76" si="45">J77+J82</f>
        <v>0</v>
      </c>
      <c r="K76" s="276">
        <f t="shared" si="45"/>
        <v>0</v>
      </c>
      <c r="L76" s="276">
        <f t="shared" si="45"/>
        <v>0</v>
      </c>
      <c r="M76" s="276">
        <f t="shared" si="45"/>
        <v>0</v>
      </c>
      <c r="N76" s="276">
        <f t="shared" si="45"/>
        <v>0</v>
      </c>
      <c r="O76" s="276">
        <f t="shared" si="45"/>
        <v>2.7134751600000002</v>
      </c>
      <c r="P76" s="276">
        <f t="shared" si="45"/>
        <v>0</v>
      </c>
      <c r="Q76" s="183">
        <f t="shared" si="4"/>
        <v>0</v>
      </c>
      <c r="R76" s="183">
        <f t="shared" si="5"/>
        <v>-2.7134751600000002</v>
      </c>
      <c r="S76" s="183">
        <f t="shared" si="6"/>
        <v>0</v>
      </c>
      <c r="T76" s="248" t="s">
        <v>416</v>
      </c>
    </row>
    <row r="77" spans="1:20" ht="123.75" customHeight="1">
      <c r="A77" s="272" t="s">
        <v>447</v>
      </c>
      <c r="B77" s="273" t="s">
        <v>448</v>
      </c>
      <c r="C77" s="182" t="s">
        <v>416</v>
      </c>
      <c r="D77" s="275">
        <f>D78+D79+D81</f>
        <v>0</v>
      </c>
      <c r="E77" s="275">
        <f>E78+E79+E81</f>
        <v>0</v>
      </c>
      <c r="F77" s="275">
        <f>F78+F79+F81</f>
        <v>0</v>
      </c>
      <c r="G77" s="186">
        <f t="shared" si="1"/>
        <v>2.7134751600000002</v>
      </c>
      <c r="H77" s="186">
        <f>J77+L77+N77+P77</f>
        <v>0</v>
      </c>
      <c r="I77" s="276">
        <f>I78+I79+I81</f>
        <v>0</v>
      </c>
      <c r="J77" s="276">
        <f t="shared" ref="J77:P77" si="46">J78+J79+J81</f>
        <v>0</v>
      </c>
      <c r="K77" s="276">
        <f>K78+K79+K81+K80</f>
        <v>0</v>
      </c>
      <c r="L77" s="276">
        <f>L78+L79+L81+L80</f>
        <v>0</v>
      </c>
      <c r="M77" s="276">
        <f t="shared" si="46"/>
        <v>0</v>
      </c>
      <c r="N77" s="276">
        <f t="shared" si="46"/>
        <v>0</v>
      </c>
      <c r="O77" s="276">
        <f>O80</f>
        <v>2.7134751600000002</v>
      </c>
      <c r="P77" s="276">
        <f t="shared" si="46"/>
        <v>0</v>
      </c>
      <c r="Q77" s="183">
        <f t="shared" si="4"/>
        <v>0</v>
      </c>
      <c r="R77" s="183">
        <f t="shared" si="5"/>
        <v>-2.7134751600000002</v>
      </c>
      <c r="S77" s="183">
        <f t="shared" si="6"/>
        <v>0</v>
      </c>
      <c r="T77" s="248" t="s">
        <v>416</v>
      </c>
    </row>
    <row r="78" spans="1:20" ht="123.75" hidden="1" customHeight="1">
      <c r="A78" s="170" t="s">
        <v>945</v>
      </c>
      <c r="B78" s="171" t="s">
        <v>245</v>
      </c>
      <c r="C78" s="172" t="s">
        <v>246</v>
      </c>
      <c r="D78" s="173">
        <v>0</v>
      </c>
      <c r="E78" s="173">
        <v>0</v>
      </c>
      <c r="F78" s="173">
        <f>D78-E78</f>
        <v>0</v>
      </c>
      <c r="G78" s="168">
        <f t="shared" si="1"/>
        <v>0</v>
      </c>
      <c r="H78" s="168">
        <f>J78+L78+N78+P78</f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83">
        <f t="shared" si="4"/>
        <v>0</v>
      </c>
      <c r="R78" s="183">
        <f t="shared" si="5"/>
        <v>0</v>
      </c>
      <c r="S78" s="183" t="e">
        <f t="shared" si="6"/>
        <v>#DIV/0!</v>
      </c>
      <c r="T78" s="248" t="s">
        <v>416</v>
      </c>
    </row>
    <row r="79" spans="1:20" ht="84" hidden="1" customHeight="1">
      <c r="A79" s="170" t="s">
        <v>945</v>
      </c>
      <c r="B79" s="193" t="s">
        <v>247</v>
      </c>
      <c r="C79" s="172" t="s">
        <v>248</v>
      </c>
      <c r="D79" s="173">
        <f>E79+F79</f>
        <v>0</v>
      </c>
      <c r="E79" s="173">
        <v>0</v>
      </c>
      <c r="F79" s="173">
        <v>0</v>
      </c>
      <c r="G79" s="168">
        <f t="shared" si="1"/>
        <v>0</v>
      </c>
      <c r="H79" s="168">
        <f t="shared" si="2"/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83">
        <f t="shared" si="4"/>
        <v>0</v>
      </c>
      <c r="R79" s="183">
        <f t="shared" si="5"/>
        <v>0</v>
      </c>
      <c r="S79" s="183" t="e">
        <f t="shared" si="6"/>
        <v>#DIV/0!</v>
      </c>
      <c r="T79" s="248" t="s">
        <v>416</v>
      </c>
    </row>
    <row r="80" spans="1:20" s="258" customFormat="1" ht="84" customHeight="1">
      <c r="A80" s="170" t="s">
        <v>946</v>
      </c>
      <c r="B80" s="193" t="s">
        <v>998</v>
      </c>
      <c r="C80" s="172" t="s">
        <v>972</v>
      </c>
      <c r="D80" s="173">
        <f>80000/1000000</f>
        <v>0.08</v>
      </c>
      <c r="E80" s="173">
        <v>0</v>
      </c>
      <c r="F80" s="173">
        <v>0</v>
      </c>
      <c r="G80" s="168">
        <f t="shared" si="1"/>
        <v>2.7134751600000002</v>
      </c>
      <c r="H80" s="168">
        <f t="shared" si="2"/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2.7134751600000002</v>
      </c>
      <c r="P80" s="166">
        <v>0</v>
      </c>
      <c r="Q80" s="183">
        <f t="shared" ref="Q80" si="47">F80-H80</f>
        <v>0</v>
      </c>
      <c r="R80" s="183">
        <f t="shared" ref="R80" si="48">H80-G80</f>
        <v>-2.7134751600000002</v>
      </c>
      <c r="S80" s="183">
        <f t="shared" ref="S80" si="49">H80/G80*100</f>
        <v>0</v>
      </c>
      <c r="T80" s="259" t="s">
        <v>416</v>
      </c>
    </row>
    <row r="81" spans="1:20" ht="84" hidden="1" customHeight="1" outlineLevel="1">
      <c r="A81" s="170" t="s">
        <v>447</v>
      </c>
      <c r="B81" s="194" t="s">
        <v>249</v>
      </c>
      <c r="C81" s="172" t="s">
        <v>250</v>
      </c>
      <c r="D81" s="173">
        <v>0</v>
      </c>
      <c r="E81" s="173">
        <v>0</v>
      </c>
      <c r="F81" s="173">
        <v>0</v>
      </c>
      <c r="G81" s="168">
        <f t="shared" si="1"/>
        <v>0</v>
      </c>
      <c r="H81" s="168">
        <f t="shared" si="2"/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83">
        <f t="shared" si="4"/>
        <v>0</v>
      </c>
      <c r="R81" s="183">
        <f t="shared" si="5"/>
        <v>0</v>
      </c>
      <c r="S81" s="183" t="e">
        <f t="shared" si="6"/>
        <v>#DIV/0!</v>
      </c>
      <c r="T81" s="248" t="s">
        <v>416</v>
      </c>
    </row>
    <row r="82" spans="1:20" ht="84" hidden="1" customHeight="1" outlineLevel="1">
      <c r="A82" s="170" t="s">
        <v>453</v>
      </c>
      <c r="B82" s="188" t="s">
        <v>454</v>
      </c>
      <c r="C82" s="172" t="s">
        <v>416</v>
      </c>
      <c r="D82" s="173">
        <v>0</v>
      </c>
      <c r="E82" s="173">
        <v>0</v>
      </c>
      <c r="F82" s="173">
        <v>0</v>
      </c>
      <c r="G82" s="168">
        <f t="shared" si="1"/>
        <v>0</v>
      </c>
      <c r="H82" s="168">
        <f t="shared" si="2"/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83">
        <f t="shared" si="4"/>
        <v>0</v>
      </c>
      <c r="R82" s="183">
        <f t="shared" si="5"/>
        <v>0</v>
      </c>
      <c r="S82" s="183" t="e">
        <f t="shared" si="6"/>
        <v>#DIV/0!</v>
      </c>
      <c r="T82" s="248" t="s">
        <v>416</v>
      </c>
    </row>
    <row r="83" spans="1:20" ht="84" hidden="1" customHeight="1" outlineLevel="1">
      <c r="A83" s="170" t="s">
        <v>382</v>
      </c>
      <c r="B83" s="188" t="s">
        <v>455</v>
      </c>
      <c r="C83" s="172" t="s">
        <v>416</v>
      </c>
      <c r="D83" s="173">
        <f>D84+D86</f>
        <v>0</v>
      </c>
      <c r="E83" s="173">
        <f>E84+E86</f>
        <v>0</v>
      </c>
      <c r="F83" s="173">
        <f>F84+F86</f>
        <v>0</v>
      </c>
      <c r="G83" s="168">
        <f t="shared" si="1"/>
        <v>0</v>
      </c>
      <c r="H83" s="168">
        <f t="shared" si="2"/>
        <v>0</v>
      </c>
      <c r="I83" s="166">
        <f>I84+I86</f>
        <v>0</v>
      </c>
      <c r="J83" s="166">
        <f t="shared" ref="J83:P83" si="50">J84+J86</f>
        <v>0</v>
      </c>
      <c r="K83" s="166">
        <f t="shared" si="50"/>
        <v>0</v>
      </c>
      <c r="L83" s="166">
        <f t="shared" si="50"/>
        <v>0</v>
      </c>
      <c r="M83" s="166">
        <f t="shared" si="50"/>
        <v>0</v>
      </c>
      <c r="N83" s="166">
        <f t="shared" si="50"/>
        <v>0</v>
      </c>
      <c r="O83" s="166">
        <f t="shared" si="50"/>
        <v>0</v>
      </c>
      <c r="P83" s="166">
        <f t="shared" si="50"/>
        <v>0</v>
      </c>
      <c r="Q83" s="183">
        <f t="shared" si="4"/>
        <v>0</v>
      </c>
      <c r="R83" s="183">
        <f t="shared" si="5"/>
        <v>0</v>
      </c>
      <c r="S83" s="183" t="e">
        <f t="shared" si="6"/>
        <v>#DIV/0!</v>
      </c>
      <c r="T83" s="248" t="s">
        <v>416</v>
      </c>
    </row>
    <row r="84" spans="1:20" ht="84" hidden="1" customHeight="1" outlineLevel="1">
      <c r="A84" s="170" t="s">
        <v>869</v>
      </c>
      <c r="B84" s="188" t="s">
        <v>456</v>
      </c>
      <c r="C84" s="172" t="s">
        <v>416</v>
      </c>
      <c r="D84" s="189">
        <f>D85</f>
        <v>0</v>
      </c>
      <c r="E84" s="189">
        <f>E85</f>
        <v>0</v>
      </c>
      <c r="F84" s="189">
        <f>F85</f>
        <v>0</v>
      </c>
      <c r="G84" s="168">
        <f t="shared" si="1"/>
        <v>0</v>
      </c>
      <c r="H84" s="168">
        <f t="shared" si="2"/>
        <v>0</v>
      </c>
      <c r="I84" s="166">
        <f>I85</f>
        <v>0</v>
      </c>
      <c r="J84" s="166">
        <f t="shared" ref="J84:P84" si="51">J85</f>
        <v>0</v>
      </c>
      <c r="K84" s="166">
        <f t="shared" si="51"/>
        <v>0</v>
      </c>
      <c r="L84" s="166">
        <f t="shared" si="51"/>
        <v>0</v>
      </c>
      <c r="M84" s="166">
        <f t="shared" si="51"/>
        <v>0</v>
      </c>
      <c r="N84" s="166">
        <f t="shared" si="51"/>
        <v>0</v>
      </c>
      <c r="O84" s="166">
        <f t="shared" si="51"/>
        <v>0</v>
      </c>
      <c r="P84" s="166">
        <f t="shared" si="51"/>
        <v>0</v>
      </c>
      <c r="Q84" s="183">
        <f t="shared" si="4"/>
        <v>0</v>
      </c>
      <c r="R84" s="183">
        <f t="shared" si="5"/>
        <v>0</v>
      </c>
      <c r="S84" s="183" t="e">
        <f t="shared" si="6"/>
        <v>#DIV/0!</v>
      </c>
      <c r="T84" s="248" t="s">
        <v>416</v>
      </c>
    </row>
    <row r="85" spans="1:20" ht="84" hidden="1" customHeight="1" outlineLevel="1">
      <c r="A85" s="170" t="s">
        <v>869</v>
      </c>
      <c r="B85" s="171" t="s">
        <v>251</v>
      </c>
      <c r="C85" s="172" t="s">
        <v>252</v>
      </c>
      <c r="D85" s="173">
        <v>0</v>
      </c>
      <c r="E85" s="173">
        <v>0</v>
      </c>
      <c r="F85" s="173">
        <v>0</v>
      </c>
      <c r="G85" s="168">
        <f t="shared" si="1"/>
        <v>0</v>
      </c>
      <c r="H85" s="168">
        <f t="shared" si="2"/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83">
        <f t="shared" si="4"/>
        <v>0</v>
      </c>
      <c r="R85" s="183">
        <f t="shared" si="5"/>
        <v>0</v>
      </c>
      <c r="S85" s="183" t="e">
        <f t="shared" si="6"/>
        <v>#DIV/0!</v>
      </c>
      <c r="T85" s="248" t="s">
        <v>416</v>
      </c>
    </row>
    <row r="86" spans="1:20" ht="84" hidden="1" customHeight="1" outlineLevel="1">
      <c r="A86" s="170" t="s">
        <v>872</v>
      </c>
      <c r="B86" s="188" t="s">
        <v>457</v>
      </c>
      <c r="C86" s="172" t="s">
        <v>416</v>
      </c>
      <c r="D86" s="173">
        <f>D87</f>
        <v>0</v>
      </c>
      <c r="E86" s="173">
        <f>E87</f>
        <v>0</v>
      </c>
      <c r="F86" s="173">
        <f>F87</f>
        <v>0</v>
      </c>
      <c r="G86" s="168">
        <f t="shared" si="1"/>
        <v>0</v>
      </c>
      <c r="H86" s="168">
        <f t="shared" si="2"/>
        <v>0</v>
      </c>
      <c r="I86" s="166">
        <f>I87</f>
        <v>0</v>
      </c>
      <c r="J86" s="166">
        <f t="shared" ref="J86:P86" si="52">J87</f>
        <v>0</v>
      </c>
      <c r="K86" s="166">
        <f t="shared" si="52"/>
        <v>0</v>
      </c>
      <c r="L86" s="166">
        <f t="shared" si="52"/>
        <v>0</v>
      </c>
      <c r="M86" s="166">
        <f t="shared" si="52"/>
        <v>0</v>
      </c>
      <c r="N86" s="166">
        <f t="shared" si="52"/>
        <v>0</v>
      </c>
      <c r="O86" s="166">
        <f t="shared" si="52"/>
        <v>0</v>
      </c>
      <c r="P86" s="166">
        <f t="shared" si="52"/>
        <v>0</v>
      </c>
      <c r="Q86" s="183">
        <f t="shared" si="4"/>
        <v>0</v>
      </c>
      <c r="R86" s="183">
        <f t="shared" si="5"/>
        <v>0</v>
      </c>
      <c r="S86" s="183" t="e">
        <f t="shared" si="6"/>
        <v>#DIV/0!</v>
      </c>
      <c r="T86" s="248" t="s">
        <v>416</v>
      </c>
    </row>
    <row r="87" spans="1:20" ht="84" hidden="1" customHeight="1" outlineLevel="1">
      <c r="A87" s="170" t="s">
        <v>872</v>
      </c>
      <c r="B87" s="171" t="s">
        <v>253</v>
      </c>
      <c r="C87" s="172" t="s">
        <v>254</v>
      </c>
      <c r="D87" s="173">
        <v>0</v>
      </c>
      <c r="E87" s="173">
        <v>0</v>
      </c>
      <c r="F87" s="173">
        <v>0</v>
      </c>
      <c r="G87" s="168">
        <f t="shared" si="1"/>
        <v>0</v>
      </c>
      <c r="H87" s="168">
        <f t="shared" si="2"/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83">
        <f t="shared" si="4"/>
        <v>0</v>
      </c>
      <c r="R87" s="183">
        <f t="shared" si="5"/>
        <v>0</v>
      </c>
      <c r="S87" s="183" t="e">
        <f t="shared" si="6"/>
        <v>#DIV/0!</v>
      </c>
      <c r="T87" s="248" t="s">
        <v>416</v>
      </c>
    </row>
    <row r="88" spans="1:20" ht="84" hidden="1" customHeight="1" outlineLevel="1">
      <c r="A88" s="170" t="s">
        <v>873</v>
      </c>
      <c r="B88" s="188" t="s">
        <v>458</v>
      </c>
      <c r="C88" s="172" t="s">
        <v>416</v>
      </c>
      <c r="D88" s="189">
        <v>0</v>
      </c>
      <c r="E88" s="189">
        <v>0</v>
      </c>
      <c r="F88" s="189">
        <v>0</v>
      </c>
      <c r="G88" s="168">
        <f t="shared" si="1"/>
        <v>0</v>
      </c>
      <c r="H88" s="168">
        <f t="shared" si="2"/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83">
        <f t="shared" si="4"/>
        <v>0</v>
      </c>
      <c r="R88" s="183">
        <f t="shared" si="5"/>
        <v>0</v>
      </c>
      <c r="S88" s="183" t="e">
        <f t="shared" si="6"/>
        <v>#DIV/0!</v>
      </c>
      <c r="T88" s="248" t="s">
        <v>416</v>
      </c>
    </row>
    <row r="89" spans="1:20" ht="84" hidden="1" customHeight="1" outlineLevel="1">
      <c r="A89" s="170" t="s">
        <v>874</v>
      </c>
      <c r="B89" s="188" t="s">
        <v>459</v>
      </c>
      <c r="C89" s="172" t="s">
        <v>416</v>
      </c>
      <c r="D89" s="189">
        <v>0</v>
      </c>
      <c r="E89" s="189">
        <v>0</v>
      </c>
      <c r="F89" s="189">
        <v>0</v>
      </c>
      <c r="G89" s="168">
        <f t="shared" si="1"/>
        <v>0</v>
      </c>
      <c r="H89" s="168">
        <f t="shared" si="2"/>
        <v>0</v>
      </c>
      <c r="I89" s="166">
        <f t="shared" ref="I89:P89" si="53">I90+I92+I93+I94+I95+I96+I97+I98</f>
        <v>0</v>
      </c>
      <c r="J89" s="166">
        <f t="shared" si="53"/>
        <v>0</v>
      </c>
      <c r="K89" s="166">
        <f t="shared" si="53"/>
        <v>0</v>
      </c>
      <c r="L89" s="166">
        <f t="shared" si="53"/>
        <v>0</v>
      </c>
      <c r="M89" s="166">
        <f t="shared" si="53"/>
        <v>0</v>
      </c>
      <c r="N89" s="166">
        <f t="shared" si="53"/>
        <v>0</v>
      </c>
      <c r="O89" s="166">
        <f t="shared" si="53"/>
        <v>0</v>
      </c>
      <c r="P89" s="166">
        <f t="shared" si="53"/>
        <v>0</v>
      </c>
      <c r="Q89" s="183">
        <f t="shared" si="4"/>
        <v>0</v>
      </c>
      <c r="R89" s="183">
        <f t="shared" si="5"/>
        <v>0</v>
      </c>
      <c r="S89" s="183" t="e">
        <f t="shared" si="6"/>
        <v>#DIV/0!</v>
      </c>
      <c r="T89" s="248" t="s">
        <v>416</v>
      </c>
    </row>
    <row r="90" spans="1:20" ht="84" hidden="1" customHeight="1" outlineLevel="1">
      <c r="A90" s="170" t="s">
        <v>875</v>
      </c>
      <c r="B90" s="188" t="s">
        <v>460</v>
      </c>
      <c r="C90" s="172" t="s">
        <v>416</v>
      </c>
      <c r="D90" s="189">
        <v>0</v>
      </c>
      <c r="E90" s="189">
        <v>0</v>
      </c>
      <c r="F90" s="189">
        <v>0</v>
      </c>
      <c r="G90" s="168">
        <f t="shared" si="1"/>
        <v>0</v>
      </c>
      <c r="H90" s="168">
        <f t="shared" si="2"/>
        <v>0</v>
      </c>
      <c r="I90" s="166">
        <f t="shared" ref="I90:P90" si="54">I91</f>
        <v>0</v>
      </c>
      <c r="J90" s="166">
        <f t="shared" si="54"/>
        <v>0</v>
      </c>
      <c r="K90" s="166">
        <f t="shared" si="54"/>
        <v>0</v>
      </c>
      <c r="L90" s="166">
        <f t="shared" si="54"/>
        <v>0</v>
      </c>
      <c r="M90" s="166">
        <f t="shared" si="54"/>
        <v>0</v>
      </c>
      <c r="N90" s="166">
        <f t="shared" si="54"/>
        <v>0</v>
      </c>
      <c r="O90" s="166">
        <f t="shared" si="54"/>
        <v>0</v>
      </c>
      <c r="P90" s="166">
        <f t="shared" si="54"/>
        <v>0</v>
      </c>
      <c r="Q90" s="183">
        <f t="shared" si="4"/>
        <v>0</v>
      </c>
      <c r="R90" s="183">
        <f t="shared" si="5"/>
        <v>0</v>
      </c>
      <c r="S90" s="183" t="e">
        <f t="shared" si="6"/>
        <v>#DIV/0!</v>
      </c>
      <c r="T90" s="248" t="s">
        <v>416</v>
      </c>
    </row>
    <row r="91" spans="1:20" ht="84" hidden="1" customHeight="1" outlineLevel="1">
      <c r="A91" s="170" t="s">
        <v>876</v>
      </c>
      <c r="B91" s="188" t="s">
        <v>461</v>
      </c>
      <c r="C91" s="172" t="s">
        <v>416</v>
      </c>
      <c r="D91" s="189">
        <v>0</v>
      </c>
      <c r="E91" s="189">
        <v>0</v>
      </c>
      <c r="F91" s="189">
        <v>0</v>
      </c>
      <c r="G91" s="168">
        <f t="shared" si="1"/>
        <v>0</v>
      </c>
      <c r="H91" s="168">
        <f t="shared" si="2"/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83">
        <f t="shared" si="4"/>
        <v>0</v>
      </c>
      <c r="R91" s="183">
        <f t="shared" si="5"/>
        <v>0</v>
      </c>
      <c r="S91" s="183" t="e">
        <f t="shared" si="6"/>
        <v>#DIV/0!</v>
      </c>
      <c r="T91" s="248" t="s">
        <v>416</v>
      </c>
    </row>
    <row r="92" spans="1:20" ht="84" hidden="1" customHeight="1" outlineLevel="1">
      <c r="A92" s="170" t="s">
        <v>877</v>
      </c>
      <c r="B92" s="188" t="s">
        <v>462</v>
      </c>
      <c r="C92" s="172" t="s">
        <v>416</v>
      </c>
      <c r="D92" s="189">
        <v>0</v>
      </c>
      <c r="E92" s="189">
        <v>0</v>
      </c>
      <c r="F92" s="189">
        <v>0</v>
      </c>
      <c r="G92" s="168">
        <f t="shared" si="1"/>
        <v>0</v>
      </c>
      <c r="H92" s="168">
        <f t="shared" si="2"/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83">
        <f t="shared" si="4"/>
        <v>0</v>
      </c>
      <c r="R92" s="183">
        <f t="shared" si="5"/>
        <v>0</v>
      </c>
      <c r="S92" s="183" t="e">
        <f t="shared" si="6"/>
        <v>#DIV/0!</v>
      </c>
      <c r="T92" s="248" t="s">
        <v>416</v>
      </c>
    </row>
    <row r="93" spans="1:20" ht="84" hidden="1" customHeight="1" outlineLevel="1">
      <c r="A93" s="170" t="s">
        <v>463</v>
      </c>
      <c r="B93" s="188" t="s">
        <v>464</v>
      </c>
      <c r="C93" s="172" t="s">
        <v>416</v>
      </c>
      <c r="D93" s="189">
        <v>0</v>
      </c>
      <c r="E93" s="189">
        <v>0</v>
      </c>
      <c r="F93" s="189">
        <v>0</v>
      </c>
      <c r="G93" s="168">
        <f t="shared" si="1"/>
        <v>0</v>
      </c>
      <c r="H93" s="168">
        <f t="shared" si="2"/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83">
        <f t="shared" si="4"/>
        <v>0</v>
      </c>
      <c r="R93" s="183">
        <f t="shared" si="5"/>
        <v>0</v>
      </c>
      <c r="S93" s="183" t="e">
        <f t="shared" si="6"/>
        <v>#DIV/0!</v>
      </c>
      <c r="T93" s="248" t="s">
        <v>416</v>
      </c>
    </row>
    <row r="94" spans="1:20" ht="84" hidden="1" customHeight="1" outlineLevel="1">
      <c r="A94" s="170" t="s">
        <v>465</v>
      </c>
      <c r="B94" s="188" t="s">
        <v>466</v>
      </c>
      <c r="C94" s="172" t="s">
        <v>416</v>
      </c>
      <c r="D94" s="189">
        <v>0</v>
      </c>
      <c r="E94" s="189">
        <v>0</v>
      </c>
      <c r="F94" s="189">
        <v>0</v>
      </c>
      <c r="G94" s="168">
        <f t="shared" si="1"/>
        <v>0</v>
      </c>
      <c r="H94" s="168">
        <f t="shared" si="2"/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83">
        <f t="shared" ref="Q94:Q110" si="55">F94-H94</f>
        <v>0</v>
      </c>
      <c r="R94" s="183">
        <f t="shared" ref="R94:R110" si="56">H94-G94</f>
        <v>0</v>
      </c>
      <c r="S94" s="183" t="e">
        <f t="shared" ref="S94:S110" si="57">H94/G94*100</f>
        <v>#DIV/0!</v>
      </c>
      <c r="T94" s="248" t="s">
        <v>416</v>
      </c>
    </row>
    <row r="95" spans="1:20" ht="84" hidden="1" customHeight="1" outlineLevel="1">
      <c r="A95" s="170" t="s">
        <v>467</v>
      </c>
      <c r="B95" s="188" t="s">
        <v>468</v>
      </c>
      <c r="C95" s="172" t="s">
        <v>416</v>
      </c>
      <c r="D95" s="189">
        <v>0</v>
      </c>
      <c r="E95" s="189">
        <v>0</v>
      </c>
      <c r="F95" s="189">
        <v>0</v>
      </c>
      <c r="G95" s="168">
        <f t="shared" si="1"/>
        <v>0</v>
      </c>
      <c r="H95" s="168">
        <f t="shared" si="2"/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83">
        <f t="shared" si="55"/>
        <v>0</v>
      </c>
      <c r="R95" s="183">
        <f t="shared" si="56"/>
        <v>0</v>
      </c>
      <c r="S95" s="183" t="e">
        <f t="shared" si="57"/>
        <v>#DIV/0!</v>
      </c>
      <c r="T95" s="248" t="s">
        <v>416</v>
      </c>
    </row>
    <row r="96" spans="1:20" ht="84" hidden="1" customHeight="1" outlineLevel="1">
      <c r="A96" s="170" t="s">
        <v>469</v>
      </c>
      <c r="B96" s="188" t="s">
        <v>470</v>
      </c>
      <c r="C96" s="172" t="s">
        <v>416</v>
      </c>
      <c r="D96" s="189">
        <v>0</v>
      </c>
      <c r="E96" s="189">
        <v>0</v>
      </c>
      <c r="F96" s="189">
        <v>0</v>
      </c>
      <c r="G96" s="168">
        <f t="shared" si="1"/>
        <v>0</v>
      </c>
      <c r="H96" s="168">
        <f t="shared" si="2"/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83">
        <f t="shared" si="55"/>
        <v>0</v>
      </c>
      <c r="R96" s="183">
        <f t="shared" si="56"/>
        <v>0</v>
      </c>
      <c r="S96" s="183" t="e">
        <f t="shared" si="57"/>
        <v>#DIV/0!</v>
      </c>
      <c r="T96" s="248" t="s">
        <v>416</v>
      </c>
    </row>
    <row r="97" spans="1:20" ht="84" hidden="1" customHeight="1" outlineLevel="1">
      <c r="A97" s="170" t="s">
        <v>471</v>
      </c>
      <c r="B97" s="188" t="s">
        <v>255</v>
      </c>
      <c r="C97" s="172" t="s">
        <v>416</v>
      </c>
      <c r="D97" s="189">
        <v>0</v>
      </c>
      <c r="E97" s="189">
        <v>0</v>
      </c>
      <c r="F97" s="189">
        <v>0</v>
      </c>
      <c r="G97" s="168">
        <f t="shared" si="1"/>
        <v>0</v>
      </c>
      <c r="H97" s="168">
        <f t="shared" si="2"/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83">
        <f t="shared" si="55"/>
        <v>0</v>
      </c>
      <c r="R97" s="183">
        <f t="shared" si="56"/>
        <v>0</v>
      </c>
      <c r="S97" s="183" t="e">
        <f t="shared" si="57"/>
        <v>#DIV/0!</v>
      </c>
      <c r="T97" s="248" t="s">
        <v>416</v>
      </c>
    </row>
    <row r="98" spans="1:20" ht="84" hidden="1" customHeight="1" outlineLevel="1">
      <c r="A98" s="170" t="s">
        <v>472</v>
      </c>
      <c r="B98" s="188" t="s">
        <v>473</v>
      </c>
      <c r="C98" s="172" t="s">
        <v>416</v>
      </c>
      <c r="D98" s="189">
        <v>0</v>
      </c>
      <c r="E98" s="189">
        <v>0</v>
      </c>
      <c r="F98" s="189">
        <v>0</v>
      </c>
      <c r="G98" s="168">
        <f t="shared" si="1"/>
        <v>0</v>
      </c>
      <c r="H98" s="168">
        <f t="shared" si="2"/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83">
        <f t="shared" si="55"/>
        <v>0</v>
      </c>
      <c r="R98" s="183">
        <f t="shared" si="56"/>
        <v>0</v>
      </c>
      <c r="S98" s="183" t="e">
        <f t="shared" si="57"/>
        <v>#DIV/0!</v>
      </c>
      <c r="T98" s="248" t="s">
        <v>416</v>
      </c>
    </row>
    <row r="99" spans="1:20" ht="84" hidden="1" customHeight="1" outlineLevel="1">
      <c r="A99" s="170" t="s">
        <v>474</v>
      </c>
      <c r="B99" s="188" t="s">
        <v>475</v>
      </c>
      <c r="C99" s="172" t="s">
        <v>416</v>
      </c>
      <c r="D99" s="189">
        <v>0</v>
      </c>
      <c r="E99" s="189">
        <v>0</v>
      </c>
      <c r="F99" s="189">
        <v>0</v>
      </c>
      <c r="G99" s="168">
        <f t="shared" si="1"/>
        <v>0</v>
      </c>
      <c r="H99" s="168">
        <f t="shared" si="2"/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83">
        <f t="shared" si="55"/>
        <v>0</v>
      </c>
      <c r="R99" s="183">
        <f t="shared" si="56"/>
        <v>0</v>
      </c>
      <c r="S99" s="183" t="e">
        <f t="shared" si="57"/>
        <v>#DIV/0!</v>
      </c>
      <c r="T99" s="248" t="s">
        <v>416</v>
      </c>
    </row>
    <row r="100" spans="1:20" ht="84" hidden="1" customHeight="1" outlineLevel="1">
      <c r="A100" s="170" t="s">
        <v>476</v>
      </c>
      <c r="B100" s="188" t="s">
        <v>256</v>
      </c>
      <c r="C100" s="172" t="s">
        <v>416</v>
      </c>
      <c r="D100" s="189">
        <v>0</v>
      </c>
      <c r="E100" s="189">
        <v>0</v>
      </c>
      <c r="F100" s="189">
        <v>0</v>
      </c>
      <c r="G100" s="168">
        <f t="shared" si="1"/>
        <v>0</v>
      </c>
      <c r="H100" s="168">
        <f t="shared" si="2"/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83">
        <f t="shared" si="55"/>
        <v>0</v>
      </c>
      <c r="R100" s="183">
        <f t="shared" si="56"/>
        <v>0</v>
      </c>
      <c r="S100" s="183" t="e">
        <f t="shared" si="57"/>
        <v>#DIV/0!</v>
      </c>
      <c r="T100" s="248" t="s">
        <v>416</v>
      </c>
    </row>
    <row r="101" spans="1:20" ht="47.25" hidden="1" outlineLevel="1">
      <c r="A101" s="170" t="s">
        <v>477</v>
      </c>
      <c r="B101" s="188" t="s">
        <v>478</v>
      </c>
      <c r="C101" s="172" t="s">
        <v>416</v>
      </c>
      <c r="D101" s="189">
        <v>0</v>
      </c>
      <c r="E101" s="189">
        <v>0</v>
      </c>
      <c r="F101" s="189">
        <v>0</v>
      </c>
      <c r="G101" s="168">
        <f t="shared" si="1"/>
        <v>0</v>
      </c>
      <c r="H101" s="168">
        <f t="shared" si="2"/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83">
        <f t="shared" si="55"/>
        <v>0</v>
      </c>
      <c r="R101" s="183">
        <f t="shared" si="56"/>
        <v>0</v>
      </c>
      <c r="S101" s="183" t="e">
        <f t="shared" si="57"/>
        <v>#DIV/0!</v>
      </c>
      <c r="T101" s="248" t="s">
        <v>416</v>
      </c>
    </row>
    <row r="102" spans="1:20" ht="77.25" customHeight="1" collapsed="1">
      <c r="A102" s="272" t="s">
        <v>471</v>
      </c>
      <c r="B102" s="273" t="s">
        <v>480</v>
      </c>
      <c r="C102" s="182" t="s">
        <v>416</v>
      </c>
      <c r="D102" s="278">
        <f>D103+D108+D109+D110</f>
        <v>5.8175284300000003</v>
      </c>
      <c r="E102" s="278">
        <f>E103+E108+E109+E110</f>
        <v>2.8892201699999998</v>
      </c>
      <c r="F102" s="278">
        <f>F103+F108+F109+F110</f>
        <v>2.9283082600000006</v>
      </c>
      <c r="G102" s="305">
        <f t="shared" si="1"/>
        <v>1.8701693300000004</v>
      </c>
      <c r="H102" s="305">
        <f t="shared" si="2"/>
        <v>1.6138982300000002</v>
      </c>
      <c r="I102" s="306">
        <f>I103+I108+I109+I110</f>
        <v>1.1755931900000001</v>
      </c>
      <c r="J102" s="306">
        <f t="shared" ref="J102:P102" si="58">J103+J108+J109+J110</f>
        <v>1.1755931900000001</v>
      </c>
      <c r="K102" s="306">
        <f t="shared" si="58"/>
        <v>0.43830504000000003</v>
      </c>
      <c r="L102" s="306">
        <f t="shared" si="58"/>
        <v>0.43830504000000003</v>
      </c>
      <c r="M102" s="306">
        <f t="shared" si="58"/>
        <v>0.12813554999999999</v>
      </c>
      <c r="N102" s="306">
        <f t="shared" si="58"/>
        <v>0</v>
      </c>
      <c r="O102" s="306">
        <f t="shared" si="58"/>
        <v>0.12813554999999999</v>
      </c>
      <c r="P102" s="306">
        <f t="shared" si="58"/>
        <v>0</v>
      </c>
      <c r="Q102" s="183">
        <f t="shared" si="55"/>
        <v>1.3144100300000003</v>
      </c>
      <c r="R102" s="183">
        <f t="shared" si="56"/>
        <v>-0.2562711000000002</v>
      </c>
      <c r="S102" s="183">
        <f t="shared" si="57"/>
        <v>86.29690392794538</v>
      </c>
      <c r="T102" s="248" t="s">
        <v>416</v>
      </c>
    </row>
    <row r="103" spans="1:20" ht="69.75" customHeight="1">
      <c r="A103" s="272" t="s">
        <v>472</v>
      </c>
      <c r="B103" s="277" t="s">
        <v>257</v>
      </c>
      <c r="C103" s="182" t="s">
        <v>416</v>
      </c>
      <c r="D103" s="278">
        <f>D104+D106</f>
        <v>5.8175284300000003</v>
      </c>
      <c r="E103" s="278">
        <f t="shared" ref="E103:P103" si="59">E104+E106</f>
        <v>2.8892201699999998</v>
      </c>
      <c r="F103" s="278">
        <f t="shared" si="59"/>
        <v>2.9283082600000006</v>
      </c>
      <c r="G103" s="307">
        <f t="shared" si="59"/>
        <v>1.87016933</v>
      </c>
      <c r="H103" s="307">
        <f t="shared" si="59"/>
        <v>1.61389823</v>
      </c>
      <c r="I103" s="307">
        <f t="shared" si="59"/>
        <v>1.1755931900000001</v>
      </c>
      <c r="J103" s="352">
        <f t="shared" si="59"/>
        <v>1.1755931900000001</v>
      </c>
      <c r="K103" s="307">
        <f t="shared" si="59"/>
        <v>0.43830504000000003</v>
      </c>
      <c r="L103" s="352">
        <f t="shared" si="59"/>
        <v>0.43830504000000003</v>
      </c>
      <c r="M103" s="307">
        <f t="shared" si="59"/>
        <v>0.12813554999999999</v>
      </c>
      <c r="N103" s="307">
        <f t="shared" si="59"/>
        <v>0</v>
      </c>
      <c r="O103" s="307">
        <f t="shared" si="59"/>
        <v>0.12813554999999999</v>
      </c>
      <c r="P103" s="307">
        <f t="shared" si="59"/>
        <v>0</v>
      </c>
      <c r="Q103" s="183">
        <f t="shared" si="55"/>
        <v>1.3144100300000006</v>
      </c>
      <c r="R103" s="183">
        <f t="shared" si="56"/>
        <v>-0.25627109999999997</v>
      </c>
      <c r="S103" s="183">
        <f t="shared" si="57"/>
        <v>86.296903927945394</v>
      </c>
      <c r="T103" s="248" t="s">
        <v>416</v>
      </c>
    </row>
    <row r="104" spans="1:20" ht="70.5" customHeight="1">
      <c r="A104" s="170" t="s">
        <v>951</v>
      </c>
      <c r="B104" s="171" t="s">
        <v>947</v>
      </c>
      <c r="C104" s="172" t="s">
        <v>263</v>
      </c>
      <c r="D104" s="173">
        <v>0.94130829999999999</v>
      </c>
      <c r="E104" s="173">
        <f>0.173+0.31932195</f>
        <v>0.49232195000000001</v>
      </c>
      <c r="F104" s="168">
        <f t="shared" ref="F104:F109" si="60">D104-E104</f>
        <v>0.44898634999999998</v>
      </c>
      <c r="G104" s="304">
        <f t="shared" ref="G104:G109" si="61">I104+K104+M104+O104</f>
        <v>0.31932195000000002</v>
      </c>
      <c r="H104" s="304">
        <f t="shared" ref="H104:H109" si="62">J104+L104+N104+P104</f>
        <v>0.24610166999999999</v>
      </c>
      <c r="I104" s="231">
        <f>0.07118644+0.07118644+0.03152542</f>
        <v>0.17389830000000001</v>
      </c>
      <c r="J104" s="231">
        <f>0.07118644+0.07118644+0.03152542</f>
        <v>0.17389830000000001</v>
      </c>
      <c r="K104" s="231">
        <f>0.03050847+0.02949152+0.01220338</f>
        <v>7.2203370000000003E-2</v>
      </c>
      <c r="L104" s="231">
        <v>7.2203370000000003E-2</v>
      </c>
      <c r="M104" s="231">
        <f>0.01220338*3</f>
        <v>3.6610139999999999E-2</v>
      </c>
      <c r="N104" s="231">
        <v>0</v>
      </c>
      <c r="O104" s="231">
        <f>0.01220338*3</f>
        <v>3.6610139999999999E-2</v>
      </c>
      <c r="P104" s="231">
        <v>0</v>
      </c>
      <c r="Q104" s="183">
        <f t="shared" si="55"/>
        <v>0.20288467999999998</v>
      </c>
      <c r="R104" s="183">
        <f t="shared" si="56"/>
        <v>-7.3220280000000026E-2</v>
      </c>
      <c r="S104" s="183">
        <f t="shared" si="57"/>
        <v>77.070076141023179</v>
      </c>
      <c r="T104" s="248" t="s">
        <v>416</v>
      </c>
    </row>
    <row r="105" spans="1:20" ht="33" hidden="1" customHeight="1">
      <c r="A105" s="170" t="s">
        <v>261</v>
      </c>
      <c r="B105" s="194" t="s">
        <v>262</v>
      </c>
      <c r="C105" s="172" t="s">
        <v>263</v>
      </c>
      <c r="D105" s="169">
        <v>4.8762201300000001</v>
      </c>
      <c r="E105" s="169" t="s">
        <v>416</v>
      </c>
      <c r="F105" s="168" t="e">
        <f t="shared" si="60"/>
        <v>#VALUE!</v>
      </c>
      <c r="G105" s="232" t="s">
        <v>416</v>
      </c>
      <c r="H105" s="304" t="e">
        <f t="shared" si="62"/>
        <v>#VALUE!</v>
      </c>
      <c r="I105" s="232" t="s">
        <v>416</v>
      </c>
      <c r="J105" s="232" t="s">
        <v>416</v>
      </c>
      <c r="K105" s="232" t="s">
        <v>416</v>
      </c>
      <c r="L105" s="232" t="s">
        <v>416</v>
      </c>
      <c r="M105" s="232" t="s">
        <v>416</v>
      </c>
      <c r="N105" s="232" t="s">
        <v>416</v>
      </c>
      <c r="O105" s="232" t="s">
        <v>416</v>
      </c>
      <c r="P105" s="232" t="s">
        <v>416</v>
      </c>
      <c r="Q105" s="183" t="e">
        <f t="shared" si="55"/>
        <v>#VALUE!</v>
      </c>
      <c r="R105" s="183" t="e">
        <f t="shared" si="56"/>
        <v>#VALUE!</v>
      </c>
      <c r="S105" s="183" t="e">
        <f t="shared" si="57"/>
        <v>#VALUE!</v>
      </c>
      <c r="T105" s="248" t="s">
        <v>416</v>
      </c>
    </row>
    <row r="106" spans="1:20" ht="72.75" customHeight="1">
      <c r="A106" s="170" t="s">
        <v>952</v>
      </c>
      <c r="B106" s="196" t="s">
        <v>268</v>
      </c>
      <c r="C106" s="172" t="s">
        <v>269</v>
      </c>
      <c r="D106" s="173">
        <v>4.8762201300000001</v>
      </c>
      <c r="E106" s="173">
        <f>0.843+1.55389822</f>
        <v>2.3968982199999997</v>
      </c>
      <c r="F106" s="168">
        <f t="shared" si="60"/>
        <v>2.4793219100000004</v>
      </c>
      <c r="G106" s="304">
        <f t="shared" si="61"/>
        <v>1.55084738</v>
      </c>
      <c r="H106" s="304">
        <f t="shared" si="62"/>
        <v>1.3677965599999999</v>
      </c>
      <c r="I106" s="304">
        <f>0.43728813+0.43220338+0.13220338</f>
        <v>1.00169489</v>
      </c>
      <c r="J106" s="304">
        <f>0.43728813+0.43220338+0.13220338</f>
        <v>1.00169489</v>
      </c>
      <c r="K106" s="231">
        <f>0.12203389+0.12203389+0.12203389</f>
        <v>0.36610167000000005</v>
      </c>
      <c r="L106" s="231">
        <v>0.36610167000000005</v>
      </c>
      <c r="M106" s="231">
        <f>0.03050847*3</f>
        <v>9.1525410000000001E-2</v>
      </c>
      <c r="N106" s="231">
        <v>0</v>
      </c>
      <c r="O106" s="231">
        <f>0.03050847*3</f>
        <v>9.1525410000000001E-2</v>
      </c>
      <c r="P106" s="231">
        <v>0</v>
      </c>
      <c r="Q106" s="183">
        <f t="shared" si="55"/>
        <v>1.1115253500000004</v>
      </c>
      <c r="R106" s="183">
        <f t="shared" si="56"/>
        <v>-0.18305082000000006</v>
      </c>
      <c r="S106" s="183">
        <f t="shared" si="57"/>
        <v>88.19672249115834</v>
      </c>
      <c r="T106" s="248" t="s">
        <v>416</v>
      </c>
    </row>
    <row r="107" spans="1:20" ht="45" hidden="1" customHeight="1">
      <c r="A107" s="170" t="s">
        <v>267</v>
      </c>
      <c r="B107" s="194" t="s">
        <v>268</v>
      </c>
      <c r="C107" s="172" t="s">
        <v>269</v>
      </c>
      <c r="D107" s="169" t="s">
        <v>416</v>
      </c>
      <c r="E107" s="169" t="s">
        <v>416</v>
      </c>
      <c r="F107" s="168" t="e">
        <f t="shared" si="60"/>
        <v>#VALUE!</v>
      </c>
      <c r="G107" s="169" t="s">
        <v>416</v>
      </c>
      <c r="H107" s="169" t="s">
        <v>416</v>
      </c>
      <c r="I107" s="169" t="s">
        <v>416</v>
      </c>
      <c r="J107" s="169" t="s">
        <v>416</v>
      </c>
      <c r="K107" s="169" t="s">
        <v>416</v>
      </c>
      <c r="L107" s="169" t="s">
        <v>416</v>
      </c>
      <c r="M107" s="166">
        <v>0.14644065000000001</v>
      </c>
      <c r="N107" s="169" t="s">
        <v>416</v>
      </c>
      <c r="O107" s="169" t="s">
        <v>416</v>
      </c>
      <c r="P107" s="169" t="s">
        <v>416</v>
      </c>
      <c r="Q107" s="183" t="e">
        <f t="shared" si="55"/>
        <v>#VALUE!</v>
      </c>
      <c r="R107" s="183" t="e">
        <f t="shared" si="56"/>
        <v>#VALUE!</v>
      </c>
      <c r="S107" s="183" t="e">
        <f t="shared" si="57"/>
        <v>#VALUE!</v>
      </c>
      <c r="T107" s="13" t="s">
        <v>416</v>
      </c>
    </row>
    <row r="108" spans="1:20" ht="67.5" hidden="1" customHeight="1">
      <c r="A108" s="170" t="s">
        <v>953</v>
      </c>
      <c r="B108" s="171" t="s">
        <v>270</v>
      </c>
      <c r="C108" s="172" t="s">
        <v>271</v>
      </c>
      <c r="D108" s="173">
        <v>0</v>
      </c>
      <c r="E108" s="173">
        <v>0</v>
      </c>
      <c r="F108" s="168">
        <f t="shared" si="60"/>
        <v>0</v>
      </c>
      <c r="G108" s="168">
        <f t="shared" si="61"/>
        <v>0</v>
      </c>
      <c r="H108" s="168">
        <f t="shared" si="62"/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83">
        <f t="shared" si="55"/>
        <v>0</v>
      </c>
      <c r="R108" s="183">
        <f t="shared" si="56"/>
        <v>0</v>
      </c>
      <c r="S108" s="183" t="e">
        <f t="shared" si="57"/>
        <v>#DIV/0!</v>
      </c>
      <c r="T108" s="13"/>
    </row>
    <row r="109" spans="1:20" ht="64.5" hidden="1" customHeight="1">
      <c r="A109" s="170" t="s">
        <v>954</v>
      </c>
      <c r="B109" s="171" t="s">
        <v>273</v>
      </c>
      <c r="C109" s="172" t="s">
        <v>274</v>
      </c>
      <c r="D109" s="173">
        <v>0</v>
      </c>
      <c r="E109" s="173">
        <v>0</v>
      </c>
      <c r="F109" s="168">
        <f t="shared" si="60"/>
        <v>0</v>
      </c>
      <c r="G109" s="168">
        <f t="shared" si="61"/>
        <v>0</v>
      </c>
      <c r="H109" s="168">
        <f t="shared" si="62"/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83">
        <f t="shared" si="55"/>
        <v>0</v>
      </c>
      <c r="R109" s="183">
        <f t="shared" si="56"/>
        <v>0</v>
      </c>
      <c r="S109" s="183" t="e">
        <f t="shared" si="57"/>
        <v>#DIV/0!</v>
      </c>
      <c r="T109" s="13"/>
    </row>
    <row r="110" spans="1:20" ht="70.5" hidden="1" customHeight="1">
      <c r="A110" s="170" t="s">
        <v>955</v>
      </c>
      <c r="B110" s="171" t="s">
        <v>276</v>
      </c>
      <c r="C110" s="172" t="s">
        <v>277</v>
      </c>
      <c r="D110" s="168">
        <v>0</v>
      </c>
      <c r="E110" s="168">
        <v>0</v>
      </c>
      <c r="F110" s="168">
        <f>D110-E110</f>
        <v>0</v>
      </c>
      <c r="G110" s="168">
        <f>I110+K110+M110+O110</f>
        <v>0</v>
      </c>
      <c r="H110" s="168">
        <f>J110+L110+N110+P110</f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0</v>
      </c>
      <c r="N110" s="166">
        <v>0</v>
      </c>
      <c r="O110" s="166">
        <v>0</v>
      </c>
      <c r="P110" s="166">
        <v>0</v>
      </c>
      <c r="Q110" s="183">
        <f t="shared" si="55"/>
        <v>0</v>
      </c>
      <c r="R110" s="183">
        <f t="shared" si="56"/>
        <v>0</v>
      </c>
      <c r="S110" s="183" t="e">
        <f t="shared" si="57"/>
        <v>#DIV/0!</v>
      </c>
      <c r="T110" s="13"/>
    </row>
    <row r="111" spans="1:20">
      <c r="A111" s="211"/>
    </row>
    <row r="112" spans="1:20">
      <c r="A112" s="211"/>
    </row>
    <row r="113" spans="1:1">
      <c r="A113" s="211"/>
    </row>
    <row r="114" spans="1:1">
      <c r="A114" s="211"/>
    </row>
    <row r="115" spans="1:1">
      <c r="A115" s="211"/>
    </row>
    <row r="116" spans="1:1">
      <c r="A116" s="211"/>
    </row>
    <row r="117" spans="1:1">
      <c r="A117" s="211"/>
    </row>
    <row r="118" spans="1:1">
      <c r="A118" s="211"/>
    </row>
    <row r="119" spans="1:1">
      <c r="A119" s="211"/>
    </row>
    <row r="120" spans="1:1">
      <c r="A120" s="211"/>
    </row>
    <row r="121" spans="1:1">
      <c r="A121" s="211"/>
    </row>
    <row r="122" spans="1:1">
      <c r="A122" s="211"/>
    </row>
    <row r="123" spans="1:1">
      <c r="A123" s="211"/>
    </row>
    <row r="124" spans="1:1">
      <c r="A124" s="211"/>
    </row>
    <row r="125" spans="1:1">
      <c r="A125" s="211"/>
    </row>
    <row r="126" spans="1:1">
      <c r="A126" s="211"/>
    </row>
    <row r="127" spans="1:1">
      <c r="A127" s="211"/>
    </row>
    <row r="128" spans="1:1">
      <c r="A128" s="211"/>
    </row>
    <row r="129" spans="1:1">
      <c r="A129" s="211"/>
    </row>
    <row r="130" spans="1:1">
      <c r="A130" s="211"/>
    </row>
    <row r="131" spans="1:1">
      <c r="A131" s="211"/>
    </row>
    <row r="132" spans="1:1">
      <c r="A132" s="211"/>
    </row>
    <row r="133" spans="1:1">
      <c r="A133" s="211"/>
    </row>
    <row r="134" spans="1:1">
      <c r="A134" s="211"/>
    </row>
    <row r="135" spans="1:1">
      <c r="A135" s="211"/>
    </row>
    <row r="136" spans="1:1">
      <c r="A136" s="211"/>
    </row>
    <row r="137" spans="1:1">
      <c r="A137" s="211"/>
    </row>
    <row r="138" spans="1:1">
      <c r="A138" s="211"/>
    </row>
    <row r="139" spans="1:1">
      <c r="A139" s="211"/>
    </row>
    <row r="140" spans="1:1">
      <c r="A140" s="211"/>
    </row>
    <row r="141" spans="1:1">
      <c r="A141" s="211"/>
    </row>
    <row r="142" spans="1:1">
      <c r="A142" s="211"/>
    </row>
    <row r="143" spans="1:1">
      <c r="A143" s="211"/>
    </row>
    <row r="144" spans="1:1">
      <c r="A144" s="211"/>
    </row>
    <row r="145" spans="1:1">
      <c r="A145" s="211"/>
    </row>
    <row r="146" spans="1:1">
      <c r="A146" s="211"/>
    </row>
    <row r="147" spans="1:1">
      <c r="A147" s="211"/>
    </row>
    <row r="148" spans="1:1">
      <c r="A148" s="211"/>
    </row>
    <row r="149" spans="1:1">
      <c r="A149" s="211"/>
    </row>
    <row r="150" spans="1:1">
      <c r="A150" s="211"/>
    </row>
    <row r="151" spans="1:1">
      <c r="A151" s="211"/>
    </row>
    <row r="152" spans="1:1">
      <c r="A152" s="211"/>
    </row>
    <row r="153" spans="1:1">
      <c r="A153" s="211"/>
    </row>
    <row r="154" spans="1:1">
      <c r="A154" s="211"/>
    </row>
    <row r="155" spans="1:1">
      <c r="A155" s="211"/>
    </row>
    <row r="156" spans="1:1">
      <c r="A156" s="211"/>
    </row>
    <row r="157" spans="1:1">
      <c r="A157" s="211"/>
    </row>
    <row r="158" spans="1:1">
      <c r="A158" s="211"/>
    </row>
    <row r="159" spans="1:1">
      <c r="A159" s="211"/>
    </row>
    <row r="160" spans="1:1">
      <c r="A160" s="211"/>
    </row>
    <row r="161" spans="1:1">
      <c r="A161" s="211"/>
    </row>
    <row r="162" spans="1:1">
      <c r="A162" s="211"/>
    </row>
    <row r="163" spans="1:1">
      <c r="A163" s="211"/>
    </row>
    <row r="164" spans="1:1">
      <c r="A164" s="211"/>
    </row>
    <row r="165" spans="1:1">
      <c r="A165" s="211"/>
    </row>
    <row r="166" spans="1:1">
      <c r="A166" s="211"/>
    </row>
    <row r="167" spans="1:1">
      <c r="A167" s="211"/>
    </row>
    <row r="168" spans="1:1">
      <c r="A168" s="211"/>
    </row>
  </sheetData>
  <autoFilter ref="A16:T110"/>
  <mergeCells count="24">
    <mergeCell ref="Q1:T1"/>
    <mergeCell ref="A7:T7"/>
    <mergeCell ref="A5:T5"/>
    <mergeCell ref="G13:P13"/>
    <mergeCell ref="Q13:Q15"/>
    <mergeCell ref="R13:S13"/>
    <mergeCell ref="A13:A15"/>
    <mergeCell ref="B13:B15"/>
    <mergeCell ref="C13:C15"/>
    <mergeCell ref="D13:D15"/>
    <mergeCell ref="A3:T3"/>
    <mergeCell ref="T13:T15"/>
    <mergeCell ref="G14:H14"/>
    <mergeCell ref="I14:J14"/>
    <mergeCell ref="K14:L14"/>
    <mergeCell ref="A11:T11"/>
    <mergeCell ref="A4:T4"/>
    <mergeCell ref="A9:T9"/>
    <mergeCell ref="E13:E15"/>
    <mergeCell ref="F13:F15"/>
    <mergeCell ref="M14:N14"/>
    <mergeCell ref="O14:P14"/>
    <mergeCell ref="R14:R15"/>
    <mergeCell ref="S14:S15"/>
  </mergeCells>
  <phoneticPr fontId="54" type="noConversion"/>
  <pageMargins left="0.25" right="0.25" top="0.75" bottom="0.75" header="0.3" footer="0.3"/>
  <pageSetup paperSize="9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0" zoomScaleNormal="80" workbookViewId="0">
      <selection activeCell="A12" sqref="A12:T12"/>
    </sheetView>
  </sheetViews>
  <sheetFormatPr defaultRowHeight="15.75"/>
  <cols>
    <col min="1" max="1" width="13.28515625" style="6" customWidth="1"/>
    <col min="2" max="2" width="32.7109375" style="7" customWidth="1"/>
    <col min="3" max="3" width="13.5703125" style="7" customWidth="1"/>
    <col min="4" max="4" width="18.7109375" style="7" customWidth="1"/>
    <col min="5" max="5" width="22" style="7" customWidth="1"/>
    <col min="6" max="12" width="12.85546875" style="7" customWidth="1"/>
    <col min="13" max="13" width="11.85546875" style="7" customWidth="1"/>
    <col min="14" max="14" width="0.140625" hidden="1" customWidth="1"/>
    <col min="15" max="15" width="9.140625" hidden="1" customWidth="1"/>
    <col min="16" max="16" width="0.42578125" hidden="1" customWidth="1"/>
    <col min="17" max="17" width="0.140625" hidden="1" customWidth="1"/>
    <col min="18" max="18" width="9.140625" hidden="1" customWidth="1"/>
    <col min="19" max="19" width="19.5703125" customWidth="1"/>
    <col min="20" max="20" width="11.85546875" customWidth="1"/>
  </cols>
  <sheetData>
    <row r="1" spans="1:20" ht="15.75" customHeight="1">
      <c r="A1" s="430" t="s">
        <v>525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0" ht="4.5" customHeight="1">
      <c r="J2" s="6"/>
    </row>
    <row r="3" spans="1:20">
      <c r="A3" s="362" t="s">
        <v>135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20">
      <c r="A4" s="433" t="s">
        <v>136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</row>
    <row r="5" spans="1:20">
      <c r="A5" s="362" t="s">
        <v>979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20" ht="3.75" customHeight="1"/>
    <row r="7" spans="1:20" ht="18.75">
      <c r="A7" s="431" t="s">
        <v>522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29"/>
      <c r="O7" s="29"/>
      <c r="P7" s="29"/>
      <c r="Q7" s="29"/>
      <c r="R7" s="29"/>
      <c r="S7" s="29"/>
      <c r="T7" s="29"/>
    </row>
    <row r="8" spans="1:20" ht="7.5" customHeight="1">
      <c r="A8" s="2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355" t="s">
        <v>957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26"/>
      <c r="O9" s="26"/>
      <c r="P9" s="26"/>
      <c r="Q9" s="26"/>
      <c r="R9" s="26"/>
      <c r="S9" s="26"/>
      <c r="T9" s="26"/>
    </row>
    <row r="10" spans="1:20" ht="4.5" customHeight="1">
      <c r="A10" s="2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5.25" customHeight="1">
      <c r="A11" s="432" t="s">
        <v>982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26"/>
      <c r="O11" s="26"/>
      <c r="P11" s="26"/>
      <c r="Q11" s="26"/>
      <c r="R11" s="26"/>
      <c r="S11" s="26"/>
      <c r="T11" s="26"/>
    </row>
    <row r="12" spans="1:20" ht="6.75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</row>
    <row r="13" spans="1:20" s="11" customFormat="1" ht="63" customHeight="1">
      <c r="A13" s="361" t="s">
        <v>534</v>
      </c>
      <c r="B13" s="361" t="s">
        <v>535</v>
      </c>
      <c r="C13" s="361" t="s">
        <v>536</v>
      </c>
      <c r="D13" s="428" t="s">
        <v>578</v>
      </c>
      <c r="E13" s="361" t="s">
        <v>579</v>
      </c>
      <c r="F13" s="361" t="s">
        <v>580</v>
      </c>
      <c r="G13" s="361"/>
      <c r="H13" s="361" t="s">
        <v>581</v>
      </c>
      <c r="I13" s="361"/>
      <c r="J13" s="361" t="s">
        <v>582</v>
      </c>
      <c r="K13" s="361"/>
      <c r="L13" s="361" t="s">
        <v>526</v>
      </c>
      <c r="M13" s="361"/>
    </row>
    <row r="14" spans="1:20" s="11" customFormat="1" ht="66" customHeight="1">
      <c r="A14" s="361"/>
      <c r="B14" s="361"/>
      <c r="C14" s="361"/>
      <c r="D14" s="429"/>
      <c r="E14" s="361"/>
      <c r="F14" s="116" t="s">
        <v>520</v>
      </c>
      <c r="G14" s="116" t="s">
        <v>137</v>
      </c>
      <c r="H14" s="116" t="s">
        <v>521</v>
      </c>
      <c r="I14" s="116" t="s">
        <v>137</v>
      </c>
      <c r="J14" s="116" t="s">
        <v>521</v>
      </c>
      <c r="K14" s="116" t="s">
        <v>137</v>
      </c>
      <c r="L14" s="116" t="s">
        <v>521</v>
      </c>
      <c r="M14" s="116" t="s">
        <v>137</v>
      </c>
    </row>
    <row r="15" spans="1:20" s="11" customFormat="1">
      <c r="A15" s="116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16">
        <v>8</v>
      </c>
      <c r="I15" s="116">
        <v>9</v>
      </c>
      <c r="J15" s="116">
        <v>10</v>
      </c>
      <c r="K15" s="116">
        <v>11</v>
      </c>
      <c r="L15" s="116">
        <v>12</v>
      </c>
      <c r="M15" s="116">
        <v>13</v>
      </c>
    </row>
    <row r="16" spans="1:20" s="11" customFormat="1" ht="31.5">
      <c r="A16" s="84">
        <v>0</v>
      </c>
      <c r="B16" s="85" t="s">
        <v>548</v>
      </c>
      <c r="C16" s="86" t="s">
        <v>416</v>
      </c>
      <c r="D16" s="72" t="s">
        <v>416</v>
      </c>
      <c r="E16" s="72" t="s">
        <v>416</v>
      </c>
      <c r="F16" s="72" t="s">
        <v>416</v>
      </c>
      <c r="G16" s="72" t="s">
        <v>416</v>
      </c>
      <c r="H16" s="72" t="s">
        <v>416</v>
      </c>
      <c r="I16" s="72" t="s">
        <v>416</v>
      </c>
      <c r="J16" s="72" t="s">
        <v>416</v>
      </c>
      <c r="K16" s="72" t="s">
        <v>416</v>
      </c>
      <c r="L16" s="72" t="s">
        <v>416</v>
      </c>
      <c r="M16" s="72" t="s">
        <v>416</v>
      </c>
    </row>
    <row r="17" spans="1:13" s="11" customFormat="1" ht="31.5">
      <c r="A17" s="88" t="s">
        <v>417</v>
      </c>
      <c r="B17" s="89" t="s">
        <v>418</v>
      </c>
      <c r="C17" s="90" t="s">
        <v>416</v>
      </c>
      <c r="D17" s="72" t="s">
        <v>416</v>
      </c>
      <c r="E17" s="72" t="s">
        <v>416</v>
      </c>
      <c r="F17" s="72" t="s">
        <v>416</v>
      </c>
      <c r="G17" s="72" t="s">
        <v>416</v>
      </c>
      <c r="H17" s="72" t="s">
        <v>416</v>
      </c>
      <c r="I17" s="72" t="s">
        <v>416</v>
      </c>
      <c r="J17" s="72" t="s">
        <v>416</v>
      </c>
      <c r="K17" s="72" t="s">
        <v>416</v>
      </c>
      <c r="L17" s="72" t="s">
        <v>416</v>
      </c>
      <c r="M17" s="72" t="s">
        <v>416</v>
      </c>
    </row>
    <row r="18" spans="1:13" s="11" customFormat="1" ht="47.25">
      <c r="A18" s="88" t="s">
        <v>419</v>
      </c>
      <c r="B18" s="89" t="s">
        <v>222</v>
      </c>
      <c r="C18" s="90" t="s">
        <v>416</v>
      </c>
      <c r="D18" s="72" t="s">
        <v>416</v>
      </c>
      <c r="E18" s="72" t="s">
        <v>416</v>
      </c>
      <c r="F18" s="72" t="s">
        <v>416</v>
      </c>
      <c r="G18" s="72" t="s">
        <v>416</v>
      </c>
      <c r="H18" s="72" t="s">
        <v>416</v>
      </c>
      <c r="I18" s="72" t="s">
        <v>416</v>
      </c>
      <c r="J18" s="72" t="s">
        <v>416</v>
      </c>
      <c r="K18" s="72" t="s">
        <v>416</v>
      </c>
      <c r="L18" s="72" t="s">
        <v>416</v>
      </c>
      <c r="M18" s="72" t="s">
        <v>416</v>
      </c>
    </row>
    <row r="19" spans="1:13" s="11" customFormat="1" ht="94.5">
      <c r="A19" s="88" t="s">
        <v>420</v>
      </c>
      <c r="B19" s="89" t="s">
        <v>223</v>
      </c>
      <c r="C19" s="90" t="s">
        <v>416</v>
      </c>
      <c r="D19" s="72" t="s">
        <v>416</v>
      </c>
      <c r="E19" s="72" t="s">
        <v>416</v>
      </c>
      <c r="F19" s="72" t="s">
        <v>416</v>
      </c>
      <c r="G19" s="72" t="s">
        <v>416</v>
      </c>
      <c r="H19" s="72" t="s">
        <v>416</v>
      </c>
      <c r="I19" s="72" t="s">
        <v>416</v>
      </c>
      <c r="J19" s="72" t="s">
        <v>416</v>
      </c>
      <c r="K19" s="72" t="s">
        <v>416</v>
      </c>
      <c r="L19" s="72" t="s">
        <v>416</v>
      </c>
      <c r="M19" s="72" t="s">
        <v>416</v>
      </c>
    </row>
    <row r="20" spans="1:13" s="11" customFormat="1" ht="47.25">
      <c r="A20" s="88" t="s">
        <v>421</v>
      </c>
      <c r="B20" s="89" t="s">
        <v>422</v>
      </c>
      <c r="C20" s="90" t="s">
        <v>416</v>
      </c>
      <c r="D20" s="72" t="s">
        <v>416</v>
      </c>
      <c r="E20" s="72" t="s">
        <v>416</v>
      </c>
      <c r="F20" s="72" t="s">
        <v>416</v>
      </c>
      <c r="G20" s="72" t="s">
        <v>416</v>
      </c>
      <c r="H20" s="72" t="s">
        <v>416</v>
      </c>
      <c r="I20" s="72" t="s">
        <v>416</v>
      </c>
      <c r="J20" s="72" t="s">
        <v>416</v>
      </c>
      <c r="K20" s="72" t="s">
        <v>416</v>
      </c>
      <c r="L20" s="72" t="s">
        <v>416</v>
      </c>
      <c r="M20" s="72" t="s">
        <v>416</v>
      </c>
    </row>
    <row r="21" spans="1:13" s="11" customFormat="1" ht="63">
      <c r="A21" s="88" t="s">
        <v>423</v>
      </c>
      <c r="B21" s="89" t="s">
        <v>424</v>
      </c>
      <c r="C21" s="90" t="s">
        <v>416</v>
      </c>
      <c r="D21" s="72" t="s">
        <v>416</v>
      </c>
      <c r="E21" s="72" t="s">
        <v>416</v>
      </c>
      <c r="F21" s="72" t="s">
        <v>416</v>
      </c>
      <c r="G21" s="72" t="s">
        <v>416</v>
      </c>
      <c r="H21" s="72" t="s">
        <v>416</v>
      </c>
      <c r="I21" s="72" t="s">
        <v>416</v>
      </c>
      <c r="J21" s="72" t="s">
        <v>416</v>
      </c>
      <c r="K21" s="72" t="s">
        <v>416</v>
      </c>
      <c r="L21" s="72" t="s">
        <v>416</v>
      </c>
      <c r="M21" s="72" t="s">
        <v>416</v>
      </c>
    </row>
    <row r="22" spans="1:13" s="11" customFormat="1" ht="31.5">
      <c r="A22" s="88" t="s">
        <v>425</v>
      </c>
      <c r="B22" s="89" t="s">
        <v>426</v>
      </c>
      <c r="C22" s="90" t="s">
        <v>416</v>
      </c>
      <c r="D22" s="72" t="s">
        <v>416</v>
      </c>
      <c r="E22" s="72" t="s">
        <v>416</v>
      </c>
      <c r="F22" s="72" t="s">
        <v>416</v>
      </c>
      <c r="G22" s="72" t="s">
        <v>416</v>
      </c>
      <c r="H22" s="72" t="s">
        <v>416</v>
      </c>
      <c r="I22" s="72" t="s">
        <v>416</v>
      </c>
      <c r="J22" s="72" t="s">
        <v>416</v>
      </c>
      <c r="K22" s="72" t="s">
        <v>416</v>
      </c>
      <c r="L22" s="72" t="s">
        <v>416</v>
      </c>
      <c r="M22" s="72" t="s">
        <v>416</v>
      </c>
    </row>
    <row r="23" spans="1:13" s="11" customFormat="1" ht="47.25">
      <c r="A23" s="94" t="s">
        <v>224</v>
      </c>
      <c r="B23" s="95" t="s">
        <v>225</v>
      </c>
      <c r="C23" s="90" t="s">
        <v>416</v>
      </c>
      <c r="D23" s="72" t="s">
        <v>416</v>
      </c>
      <c r="E23" s="72" t="s">
        <v>416</v>
      </c>
      <c r="F23" s="72" t="s">
        <v>416</v>
      </c>
      <c r="G23" s="72" t="s">
        <v>416</v>
      </c>
      <c r="H23" s="72" t="s">
        <v>416</v>
      </c>
      <c r="I23" s="72" t="s">
        <v>416</v>
      </c>
      <c r="J23" s="72" t="s">
        <v>416</v>
      </c>
      <c r="K23" s="72" t="s">
        <v>416</v>
      </c>
      <c r="L23" s="72" t="s">
        <v>416</v>
      </c>
      <c r="M23" s="72" t="s">
        <v>416</v>
      </c>
    </row>
    <row r="24" spans="1:13" s="11" customFormat="1" ht="78.75">
      <c r="A24" s="94" t="s">
        <v>283</v>
      </c>
      <c r="B24" s="95" t="s">
        <v>427</v>
      </c>
      <c r="C24" s="90" t="s">
        <v>416</v>
      </c>
      <c r="D24" s="72" t="s">
        <v>416</v>
      </c>
      <c r="E24" s="72" t="s">
        <v>416</v>
      </c>
      <c r="F24" s="72" t="s">
        <v>416</v>
      </c>
      <c r="G24" s="72" t="s">
        <v>416</v>
      </c>
      <c r="H24" s="72" t="s">
        <v>416</v>
      </c>
      <c r="I24" s="72" t="s">
        <v>416</v>
      </c>
      <c r="J24" s="72" t="s">
        <v>416</v>
      </c>
      <c r="K24" s="72" t="s">
        <v>416</v>
      </c>
      <c r="L24" s="72" t="s">
        <v>416</v>
      </c>
      <c r="M24" s="72" t="s">
        <v>416</v>
      </c>
    </row>
    <row r="25" spans="1:13" s="11" customFormat="1" ht="94.5">
      <c r="A25" s="94" t="s">
        <v>821</v>
      </c>
      <c r="B25" s="95" t="s">
        <v>428</v>
      </c>
      <c r="C25" s="90" t="s">
        <v>416</v>
      </c>
      <c r="D25" s="72" t="s">
        <v>416</v>
      </c>
      <c r="E25" s="72" t="s">
        <v>416</v>
      </c>
      <c r="F25" s="72" t="s">
        <v>416</v>
      </c>
      <c r="G25" s="72" t="s">
        <v>416</v>
      </c>
      <c r="H25" s="72" t="s">
        <v>416</v>
      </c>
      <c r="I25" s="72" t="s">
        <v>416</v>
      </c>
      <c r="J25" s="72" t="s">
        <v>416</v>
      </c>
      <c r="K25" s="72" t="s">
        <v>416</v>
      </c>
      <c r="L25" s="72" t="s">
        <v>416</v>
      </c>
      <c r="M25" s="72" t="s">
        <v>416</v>
      </c>
    </row>
    <row r="26" spans="1:13" s="11" customFormat="1" ht="220.5">
      <c r="A26" s="94" t="s">
        <v>823</v>
      </c>
      <c r="B26" s="98" t="s">
        <v>429</v>
      </c>
      <c r="C26" s="90" t="s">
        <v>226</v>
      </c>
      <c r="D26" s="72" t="s">
        <v>416</v>
      </c>
      <c r="E26" s="72" t="s">
        <v>416</v>
      </c>
      <c r="F26" s="72" t="s">
        <v>416</v>
      </c>
      <c r="G26" s="72" t="s">
        <v>416</v>
      </c>
      <c r="H26" s="72" t="s">
        <v>416</v>
      </c>
      <c r="I26" s="72" t="s">
        <v>416</v>
      </c>
      <c r="J26" s="72" t="s">
        <v>416</v>
      </c>
      <c r="K26" s="72" t="s">
        <v>416</v>
      </c>
      <c r="L26" s="72" t="s">
        <v>416</v>
      </c>
      <c r="M26" s="72" t="s">
        <v>416</v>
      </c>
    </row>
    <row r="27" spans="1:13" s="11" customFormat="1" ht="94.5">
      <c r="A27" s="94" t="s">
        <v>826</v>
      </c>
      <c r="B27" s="95" t="s">
        <v>430</v>
      </c>
      <c r="C27" s="90" t="str">
        <f>'10'!C36</f>
        <v>J_МСК_19</v>
      </c>
      <c r="D27" s="72" t="s">
        <v>416</v>
      </c>
      <c r="E27" s="72" t="s">
        <v>416</v>
      </c>
      <c r="F27" s="72" t="s">
        <v>416</v>
      </c>
      <c r="G27" s="72" t="s">
        <v>416</v>
      </c>
      <c r="H27" s="72" t="s">
        <v>416</v>
      </c>
      <c r="I27" s="72" t="s">
        <v>416</v>
      </c>
      <c r="J27" s="72" t="s">
        <v>416</v>
      </c>
      <c r="K27" s="72" t="s">
        <v>416</v>
      </c>
      <c r="L27" s="72" t="s">
        <v>416</v>
      </c>
      <c r="M27" s="72" t="s">
        <v>416</v>
      </c>
    </row>
    <row r="28" spans="1:13" s="11" customFormat="1" ht="78.75" hidden="1">
      <c r="A28" s="94" t="s">
        <v>828</v>
      </c>
      <c r="B28" s="95" t="s">
        <v>431</v>
      </c>
      <c r="C28" s="90" t="s">
        <v>416</v>
      </c>
      <c r="D28" s="72" t="s">
        <v>416</v>
      </c>
      <c r="E28" s="72" t="s">
        <v>416</v>
      </c>
      <c r="F28" s="72" t="s">
        <v>416</v>
      </c>
      <c r="G28" s="72" t="s">
        <v>416</v>
      </c>
      <c r="H28" s="72" t="s">
        <v>416</v>
      </c>
      <c r="I28" s="72" t="s">
        <v>416</v>
      </c>
      <c r="J28" s="72" t="s">
        <v>416</v>
      </c>
      <c r="K28" s="72" t="s">
        <v>416</v>
      </c>
      <c r="L28" s="72" t="s">
        <v>416</v>
      </c>
      <c r="M28" s="72" t="s">
        <v>416</v>
      </c>
    </row>
    <row r="29" spans="1:13" s="11" customFormat="1" ht="63" hidden="1">
      <c r="A29" s="94" t="s">
        <v>284</v>
      </c>
      <c r="B29" s="95" t="s">
        <v>432</v>
      </c>
      <c r="C29" s="90" t="s">
        <v>416</v>
      </c>
      <c r="D29" s="72" t="s">
        <v>416</v>
      </c>
      <c r="E29" s="72" t="s">
        <v>416</v>
      </c>
      <c r="F29" s="72" t="s">
        <v>416</v>
      </c>
      <c r="G29" s="72" t="s">
        <v>416</v>
      </c>
      <c r="H29" s="72" t="s">
        <v>416</v>
      </c>
      <c r="I29" s="72" t="s">
        <v>416</v>
      </c>
      <c r="J29" s="72" t="s">
        <v>416</v>
      </c>
      <c r="K29" s="72" t="s">
        <v>416</v>
      </c>
      <c r="L29" s="72" t="s">
        <v>416</v>
      </c>
      <c r="M29" s="72" t="s">
        <v>416</v>
      </c>
    </row>
    <row r="30" spans="1:13" s="11" customFormat="1" ht="94.5" hidden="1">
      <c r="A30" s="94" t="s">
        <v>848</v>
      </c>
      <c r="B30" s="95" t="s">
        <v>433</v>
      </c>
      <c r="C30" s="90" t="s">
        <v>416</v>
      </c>
      <c r="D30" s="72" t="s">
        <v>416</v>
      </c>
      <c r="E30" s="72" t="s">
        <v>416</v>
      </c>
      <c r="F30" s="72" t="s">
        <v>416</v>
      </c>
      <c r="G30" s="72" t="s">
        <v>416</v>
      </c>
      <c r="H30" s="72" t="s">
        <v>416</v>
      </c>
      <c r="I30" s="72" t="s">
        <v>416</v>
      </c>
      <c r="J30" s="72" t="s">
        <v>416</v>
      </c>
      <c r="K30" s="72" t="s">
        <v>416</v>
      </c>
      <c r="L30" s="72" t="s">
        <v>416</v>
      </c>
      <c r="M30" s="72" t="s">
        <v>416</v>
      </c>
    </row>
    <row r="31" spans="1:13" s="11" customFormat="1" ht="78.75" hidden="1">
      <c r="A31" s="94" t="s">
        <v>849</v>
      </c>
      <c r="B31" s="95" t="s">
        <v>434</v>
      </c>
      <c r="C31" s="90" t="s">
        <v>416</v>
      </c>
      <c r="D31" s="72" t="s">
        <v>416</v>
      </c>
      <c r="E31" s="72" t="s">
        <v>416</v>
      </c>
      <c r="F31" s="72" t="s">
        <v>416</v>
      </c>
      <c r="G31" s="72" t="s">
        <v>416</v>
      </c>
      <c r="H31" s="72" t="s">
        <v>416</v>
      </c>
      <c r="I31" s="72" t="s">
        <v>416</v>
      </c>
      <c r="J31" s="72" t="s">
        <v>416</v>
      </c>
      <c r="K31" s="72" t="s">
        <v>416</v>
      </c>
      <c r="L31" s="72" t="s">
        <v>416</v>
      </c>
      <c r="M31" s="72" t="s">
        <v>416</v>
      </c>
    </row>
    <row r="32" spans="1:13" s="11" customFormat="1" ht="63" hidden="1">
      <c r="A32" s="94" t="s">
        <v>285</v>
      </c>
      <c r="B32" s="95" t="s">
        <v>227</v>
      </c>
      <c r="C32" s="90" t="s">
        <v>416</v>
      </c>
      <c r="D32" s="72" t="s">
        <v>416</v>
      </c>
      <c r="E32" s="72" t="s">
        <v>416</v>
      </c>
      <c r="F32" s="72" t="s">
        <v>416</v>
      </c>
      <c r="G32" s="72" t="s">
        <v>416</v>
      </c>
      <c r="H32" s="72" t="s">
        <v>416</v>
      </c>
      <c r="I32" s="72" t="s">
        <v>416</v>
      </c>
      <c r="J32" s="72" t="s">
        <v>416</v>
      </c>
      <c r="K32" s="72" t="s">
        <v>416</v>
      </c>
      <c r="L32" s="72" t="s">
        <v>416</v>
      </c>
      <c r="M32" s="72" t="s">
        <v>416</v>
      </c>
    </row>
    <row r="33" spans="1:13" s="11" customFormat="1" ht="47.25" hidden="1">
      <c r="A33" s="94" t="s">
        <v>435</v>
      </c>
      <c r="B33" s="95" t="s">
        <v>228</v>
      </c>
      <c r="C33" s="90" t="s">
        <v>416</v>
      </c>
      <c r="D33" s="72" t="s">
        <v>416</v>
      </c>
      <c r="E33" s="72" t="s">
        <v>416</v>
      </c>
      <c r="F33" s="72" t="s">
        <v>416</v>
      </c>
      <c r="G33" s="72" t="s">
        <v>416</v>
      </c>
      <c r="H33" s="72" t="s">
        <v>416</v>
      </c>
      <c r="I33" s="72" t="s">
        <v>416</v>
      </c>
      <c r="J33" s="72" t="s">
        <v>416</v>
      </c>
      <c r="K33" s="72" t="s">
        <v>416</v>
      </c>
      <c r="L33" s="72" t="s">
        <v>416</v>
      </c>
      <c r="M33" s="72" t="s">
        <v>416</v>
      </c>
    </row>
    <row r="34" spans="1:13" s="11" customFormat="1" ht="141.75" hidden="1">
      <c r="A34" s="94" t="s">
        <v>435</v>
      </c>
      <c r="B34" s="95" t="s">
        <v>229</v>
      </c>
      <c r="C34" s="90" t="s">
        <v>416</v>
      </c>
      <c r="D34" s="72" t="s">
        <v>416</v>
      </c>
      <c r="E34" s="72" t="s">
        <v>416</v>
      </c>
      <c r="F34" s="72" t="s">
        <v>416</v>
      </c>
      <c r="G34" s="72" t="s">
        <v>416</v>
      </c>
      <c r="H34" s="72" t="s">
        <v>416</v>
      </c>
      <c r="I34" s="72" t="s">
        <v>416</v>
      </c>
      <c r="J34" s="72" t="s">
        <v>416</v>
      </c>
      <c r="K34" s="72" t="s">
        <v>416</v>
      </c>
      <c r="L34" s="72" t="s">
        <v>416</v>
      </c>
      <c r="M34" s="72" t="s">
        <v>416</v>
      </c>
    </row>
    <row r="35" spans="1:13" s="11" customFormat="1" ht="126" hidden="1">
      <c r="A35" s="94" t="s">
        <v>435</v>
      </c>
      <c r="B35" s="95" t="s">
        <v>230</v>
      </c>
      <c r="C35" s="90" t="s">
        <v>416</v>
      </c>
      <c r="D35" s="72" t="s">
        <v>416</v>
      </c>
      <c r="E35" s="72" t="s">
        <v>416</v>
      </c>
      <c r="F35" s="72" t="s">
        <v>416</v>
      </c>
      <c r="G35" s="72" t="s">
        <v>416</v>
      </c>
      <c r="H35" s="72" t="s">
        <v>416</v>
      </c>
      <c r="I35" s="72" t="s">
        <v>416</v>
      </c>
      <c r="J35" s="72" t="s">
        <v>416</v>
      </c>
      <c r="K35" s="72" t="s">
        <v>416</v>
      </c>
      <c r="L35" s="72" t="s">
        <v>416</v>
      </c>
      <c r="M35" s="72" t="s">
        <v>416</v>
      </c>
    </row>
    <row r="36" spans="1:13" s="11" customFormat="1" ht="141.75" hidden="1">
      <c r="A36" s="94" t="s">
        <v>435</v>
      </c>
      <c r="B36" s="95" t="s">
        <v>231</v>
      </c>
      <c r="C36" s="90" t="s">
        <v>416</v>
      </c>
      <c r="D36" s="72" t="s">
        <v>416</v>
      </c>
      <c r="E36" s="72" t="s">
        <v>416</v>
      </c>
      <c r="F36" s="72" t="s">
        <v>416</v>
      </c>
      <c r="G36" s="72" t="s">
        <v>416</v>
      </c>
      <c r="H36" s="72" t="s">
        <v>416</v>
      </c>
      <c r="I36" s="72" t="s">
        <v>416</v>
      </c>
      <c r="J36" s="72" t="s">
        <v>416</v>
      </c>
      <c r="K36" s="72" t="s">
        <v>416</v>
      </c>
      <c r="L36" s="72" t="s">
        <v>416</v>
      </c>
      <c r="M36" s="72" t="s">
        <v>416</v>
      </c>
    </row>
    <row r="37" spans="1:13" s="11" customFormat="1" ht="47.25" hidden="1">
      <c r="A37" s="94" t="s">
        <v>436</v>
      </c>
      <c r="B37" s="95" t="s">
        <v>228</v>
      </c>
      <c r="C37" s="90" t="s">
        <v>416</v>
      </c>
      <c r="D37" s="72" t="s">
        <v>416</v>
      </c>
      <c r="E37" s="72" t="s">
        <v>416</v>
      </c>
      <c r="F37" s="72" t="s">
        <v>416</v>
      </c>
      <c r="G37" s="72" t="s">
        <v>416</v>
      </c>
      <c r="H37" s="72" t="s">
        <v>416</v>
      </c>
      <c r="I37" s="72" t="s">
        <v>416</v>
      </c>
      <c r="J37" s="72" t="s">
        <v>416</v>
      </c>
      <c r="K37" s="72" t="s">
        <v>416</v>
      </c>
      <c r="L37" s="72" t="s">
        <v>416</v>
      </c>
      <c r="M37" s="72" t="s">
        <v>416</v>
      </c>
    </row>
    <row r="38" spans="1:13" s="11" customFormat="1" ht="141.75" hidden="1">
      <c r="A38" s="94" t="s">
        <v>436</v>
      </c>
      <c r="B38" s="95" t="s">
        <v>229</v>
      </c>
      <c r="C38" s="90" t="s">
        <v>416</v>
      </c>
      <c r="D38" s="72" t="s">
        <v>416</v>
      </c>
      <c r="E38" s="72" t="s">
        <v>416</v>
      </c>
      <c r="F38" s="72" t="s">
        <v>416</v>
      </c>
      <c r="G38" s="72" t="s">
        <v>416</v>
      </c>
      <c r="H38" s="72" t="s">
        <v>416</v>
      </c>
      <c r="I38" s="72" t="s">
        <v>416</v>
      </c>
      <c r="J38" s="72" t="s">
        <v>416</v>
      </c>
      <c r="K38" s="72" t="s">
        <v>416</v>
      </c>
      <c r="L38" s="72" t="s">
        <v>416</v>
      </c>
      <c r="M38" s="72" t="s">
        <v>416</v>
      </c>
    </row>
    <row r="39" spans="1:13" s="11" customFormat="1" ht="126" hidden="1">
      <c r="A39" s="94" t="s">
        <v>436</v>
      </c>
      <c r="B39" s="95" t="s">
        <v>230</v>
      </c>
      <c r="C39" s="90" t="s">
        <v>416</v>
      </c>
      <c r="D39" s="72" t="s">
        <v>416</v>
      </c>
      <c r="E39" s="72" t="s">
        <v>416</v>
      </c>
      <c r="F39" s="72" t="s">
        <v>416</v>
      </c>
      <c r="G39" s="72" t="s">
        <v>416</v>
      </c>
      <c r="H39" s="72" t="s">
        <v>416</v>
      </c>
      <c r="I39" s="72" t="s">
        <v>416</v>
      </c>
      <c r="J39" s="72" t="s">
        <v>416</v>
      </c>
      <c r="K39" s="72" t="s">
        <v>416</v>
      </c>
      <c r="L39" s="72" t="s">
        <v>416</v>
      </c>
      <c r="M39" s="72" t="s">
        <v>416</v>
      </c>
    </row>
    <row r="40" spans="1:13" s="11" customFormat="1" ht="141.75" hidden="1">
      <c r="A40" s="94" t="s">
        <v>436</v>
      </c>
      <c r="B40" s="95" t="s">
        <v>232</v>
      </c>
      <c r="C40" s="90" t="s">
        <v>416</v>
      </c>
      <c r="D40" s="72" t="s">
        <v>416</v>
      </c>
      <c r="E40" s="72" t="s">
        <v>416</v>
      </c>
      <c r="F40" s="72" t="s">
        <v>416</v>
      </c>
      <c r="G40" s="72" t="s">
        <v>416</v>
      </c>
      <c r="H40" s="72" t="s">
        <v>416</v>
      </c>
      <c r="I40" s="72" t="s">
        <v>416</v>
      </c>
      <c r="J40" s="72" t="s">
        <v>416</v>
      </c>
      <c r="K40" s="72" t="s">
        <v>416</v>
      </c>
      <c r="L40" s="72" t="s">
        <v>416</v>
      </c>
      <c r="M40" s="72" t="s">
        <v>416</v>
      </c>
    </row>
    <row r="41" spans="1:13" s="11" customFormat="1" ht="126" hidden="1">
      <c r="A41" s="94" t="s">
        <v>437</v>
      </c>
      <c r="B41" s="95" t="s">
        <v>438</v>
      </c>
      <c r="C41" s="90" t="s">
        <v>416</v>
      </c>
      <c r="D41" s="72" t="s">
        <v>416</v>
      </c>
      <c r="E41" s="72" t="s">
        <v>416</v>
      </c>
      <c r="F41" s="72" t="s">
        <v>416</v>
      </c>
      <c r="G41" s="72" t="s">
        <v>416</v>
      </c>
      <c r="H41" s="72" t="s">
        <v>416</v>
      </c>
      <c r="I41" s="72" t="s">
        <v>416</v>
      </c>
      <c r="J41" s="72" t="s">
        <v>416</v>
      </c>
      <c r="K41" s="72" t="s">
        <v>416</v>
      </c>
      <c r="L41" s="72" t="s">
        <v>416</v>
      </c>
      <c r="M41" s="72" t="s">
        <v>416</v>
      </c>
    </row>
    <row r="42" spans="1:13" s="11" customFormat="1" ht="110.25" hidden="1">
      <c r="A42" s="94" t="s">
        <v>439</v>
      </c>
      <c r="B42" s="95" t="s">
        <v>233</v>
      </c>
      <c r="C42" s="90" t="s">
        <v>416</v>
      </c>
      <c r="D42" s="72" t="s">
        <v>416</v>
      </c>
      <c r="E42" s="72" t="s">
        <v>416</v>
      </c>
      <c r="F42" s="72" t="s">
        <v>416</v>
      </c>
      <c r="G42" s="72" t="s">
        <v>416</v>
      </c>
      <c r="H42" s="72" t="s">
        <v>416</v>
      </c>
      <c r="I42" s="72" t="s">
        <v>416</v>
      </c>
      <c r="J42" s="72" t="s">
        <v>416</v>
      </c>
      <c r="K42" s="72" t="s">
        <v>416</v>
      </c>
      <c r="L42" s="72" t="s">
        <v>416</v>
      </c>
      <c r="M42" s="72" t="s">
        <v>416</v>
      </c>
    </row>
    <row r="43" spans="1:13" s="11" customFormat="1" ht="126" hidden="1">
      <c r="A43" s="94" t="s">
        <v>440</v>
      </c>
      <c r="B43" s="95" t="s">
        <v>441</v>
      </c>
      <c r="C43" s="90" t="s">
        <v>416</v>
      </c>
      <c r="D43" s="72" t="s">
        <v>416</v>
      </c>
      <c r="E43" s="72" t="s">
        <v>416</v>
      </c>
      <c r="F43" s="72" t="s">
        <v>416</v>
      </c>
      <c r="G43" s="72" t="s">
        <v>416</v>
      </c>
      <c r="H43" s="72" t="s">
        <v>416</v>
      </c>
      <c r="I43" s="72" t="s">
        <v>416</v>
      </c>
      <c r="J43" s="72" t="s">
        <v>416</v>
      </c>
      <c r="K43" s="72" t="s">
        <v>416</v>
      </c>
      <c r="L43" s="72" t="s">
        <v>416</v>
      </c>
      <c r="M43" s="72" t="s">
        <v>416</v>
      </c>
    </row>
    <row r="44" spans="1:13" s="11" customFormat="1" ht="47.25">
      <c r="A44" s="100" t="s">
        <v>442</v>
      </c>
      <c r="B44" s="101" t="s">
        <v>443</v>
      </c>
      <c r="C44" s="102" t="s">
        <v>416</v>
      </c>
      <c r="D44" s="72" t="s">
        <v>416</v>
      </c>
      <c r="E44" s="72" t="s">
        <v>416</v>
      </c>
      <c r="F44" s="72" t="s">
        <v>416</v>
      </c>
      <c r="G44" s="72" t="s">
        <v>416</v>
      </c>
      <c r="H44" s="72" t="s">
        <v>416</v>
      </c>
      <c r="I44" s="72" t="s">
        <v>416</v>
      </c>
      <c r="J44" s="72" t="s">
        <v>416</v>
      </c>
      <c r="K44" s="72" t="s">
        <v>416</v>
      </c>
      <c r="L44" s="72" t="s">
        <v>416</v>
      </c>
      <c r="M44" s="72" t="s">
        <v>416</v>
      </c>
    </row>
    <row r="45" spans="1:13" s="11" customFormat="1" ht="94.5">
      <c r="A45" s="103" t="s">
        <v>380</v>
      </c>
      <c r="B45" s="104" t="s">
        <v>234</v>
      </c>
      <c r="C45" s="105" t="s">
        <v>416</v>
      </c>
      <c r="D45" s="72" t="s">
        <v>416</v>
      </c>
      <c r="E45" s="72" t="s">
        <v>416</v>
      </c>
      <c r="F45" s="72" t="s">
        <v>416</v>
      </c>
      <c r="G45" s="72" t="s">
        <v>416</v>
      </c>
      <c r="H45" s="72" t="s">
        <v>416</v>
      </c>
      <c r="I45" s="72" t="s">
        <v>416</v>
      </c>
      <c r="J45" s="72" t="s">
        <v>416</v>
      </c>
      <c r="K45" s="72" t="s">
        <v>416</v>
      </c>
      <c r="L45" s="72" t="s">
        <v>416</v>
      </c>
      <c r="M45" s="72" t="s">
        <v>416</v>
      </c>
    </row>
    <row r="46" spans="1:13" s="11" customFormat="1" ht="63">
      <c r="A46" s="100" t="s">
        <v>854</v>
      </c>
      <c r="B46" s="101" t="s">
        <v>444</v>
      </c>
      <c r="C46" s="102" t="s">
        <v>416</v>
      </c>
      <c r="D46" s="72" t="s">
        <v>416</v>
      </c>
      <c r="E46" s="72" t="s">
        <v>416</v>
      </c>
      <c r="F46" s="72" t="s">
        <v>416</v>
      </c>
      <c r="G46" s="72" t="s">
        <v>416</v>
      </c>
      <c r="H46" s="72" t="s">
        <v>416</v>
      </c>
      <c r="I46" s="72" t="s">
        <v>416</v>
      </c>
      <c r="J46" s="72" t="s">
        <v>416</v>
      </c>
      <c r="K46" s="72" t="s">
        <v>416</v>
      </c>
      <c r="L46" s="72" t="s">
        <v>416</v>
      </c>
      <c r="M46" s="72" t="s">
        <v>416</v>
      </c>
    </row>
    <row r="47" spans="1:13" s="11" customFormat="1" ht="78.75">
      <c r="A47" s="108" t="s">
        <v>854</v>
      </c>
      <c r="B47" s="109" t="s">
        <v>235</v>
      </c>
      <c r="C47" s="110" t="s">
        <v>236</v>
      </c>
      <c r="D47" s="72" t="s">
        <v>416</v>
      </c>
      <c r="E47" s="72" t="s">
        <v>416</v>
      </c>
      <c r="F47" s="72" t="s">
        <v>416</v>
      </c>
      <c r="G47" s="72" t="s">
        <v>416</v>
      </c>
      <c r="H47" s="72" t="s">
        <v>416</v>
      </c>
      <c r="I47" s="72" t="s">
        <v>416</v>
      </c>
      <c r="J47" s="72" t="s">
        <v>416</v>
      </c>
      <c r="K47" s="72" t="s">
        <v>416</v>
      </c>
      <c r="L47" s="72" t="s">
        <v>416</v>
      </c>
      <c r="M47" s="72" t="s">
        <v>416</v>
      </c>
    </row>
    <row r="48" spans="1:13" s="11" customFormat="1" ht="63">
      <c r="A48" s="108" t="s">
        <v>854</v>
      </c>
      <c r="B48" s="109" t="s">
        <v>237</v>
      </c>
      <c r="C48" s="110" t="s">
        <v>238</v>
      </c>
      <c r="D48" s="72" t="s">
        <v>416</v>
      </c>
      <c r="E48" s="72" t="s">
        <v>416</v>
      </c>
      <c r="F48" s="72" t="s">
        <v>416</v>
      </c>
      <c r="G48" s="72" t="s">
        <v>416</v>
      </c>
      <c r="H48" s="72" t="s">
        <v>416</v>
      </c>
      <c r="I48" s="72" t="s">
        <v>416</v>
      </c>
      <c r="J48" s="72" t="s">
        <v>416</v>
      </c>
      <c r="K48" s="72" t="s">
        <v>416</v>
      </c>
      <c r="L48" s="72" t="s">
        <v>416</v>
      </c>
      <c r="M48" s="72" t="s">
        <v>416</v>
      </c>
    </row>
    <row r="49" spans="1:13" s="11" customFormat="1" ht="78.75" hidden="1">
      <c r="A49" s="108" t="s">
        <v>854</v>
      </c>
      <c r="B49" s="109" t="s">
        <v>239</v>
      </c>
      <c r="C49" s="110" t="s">
        <v>240</v>
      </c>
      <c r="D49" s="72" t="s">
        <v>416</v>
      </c>
      <c r="E49" s="72" t="s">
        <v>416</v>
      </c>
      <c r="F49" s="72" t="s">
        <v>416</v>
      </c>
      <c r="G49" s="72" t="s">
        <v>416</v>
      </c>
      <c r="H49" s="72" t="s">
        <v>416</v>
      </c>
      <c r="I49" s="72" t="s">
        <v>416</v>
      </c>
      <c r="J49" s="72" t="s">
        <v>416</v>
      </c>
      <c r="K49" s="72" t="s">
        <v>416</v>
      </c>
      <c r="L49" s="72" t="s">
        <v>416</v>
      </c>
      <c r="M49" s="72" t="s">
        <v>416</v>
      </c>
    </row>
    <row r="50" spans="1:13" s="11" customFormat="1" ht="94.5">
      <c r="A50" s="108" t="s">
        <v>854</v>
      </c>
      <c r="B50" s="109" t="s">
        <v>241</v>
      </c>
      <c r="C50" s="110" t="s">
        <v>242</v>
      </c>
      <c r="D50" s="72" t="s">
        <v>416</v>
      </c>
      <c r="E50" s="72" t="s">
        <v>416</v>
      </c>
      <c r="F50" s="72" t="s">
        <v>416</v>
      </c>
      <c r="G50" s="72" t="s">
        <v>416</v>
      </c>
      <c r="H50" s="72" t="s">
        <v>416</v>
      </c>
      <c r="I50" s="72" t="s">
        <v>416</v>
      </c>
      <c r="J50" s="72" t="s">
        <v>416</v>
      </c>
      <c r="K50" s="72" t="s">
        <v>416</v>
      </c>
      <c r="L50" s="72" t="s">
        <v>416</v>
      </c>
      <c r="M50" s="72" t="s">
        <v>416</v>
      </c>
    </row>
    <row r="51" spans="1:13" s="11" customFormat="1" ht="63" hidden="1">
      <c r="A51" s="108" t="s">
        <v>854</v>
      </c>
      <c r="B51" s="109" t="s">
        <v>243</v>
      </c>
      <c r="C51" s="110" t="s">
        <v>244</v>
      </c>
      <c r="D51" s="72" t="s">
        <v>416</v>
      </c>
      <c r="E51" s="72" t="s">
        <v>416</v>
      </c>
      <c r="F51" s="72" t="s">
        <v>416</v>
      </c>
      <c r="G51" s="72" t="s">
        <v>416</v>
      </c>
      <c r="H51" s="72" t="s">
        <v>416</v>
      </c>
      <c r="I51" s="72" t="s">
        <v>416</v>
      </c>
      <c r="J51" s="72" t="s">
        <v>416</v>
      </c>
      <c r="K51" s="72" t="s">
        <v>416</v>
      </c>
      <c r="L51" s="72" t="s">
        <v>416</v>
      </c>
      <c r="M51" s="72" t="s">
        <v>416</v>
      </c>
    </row>
    <row r="52" spans="1:13" s="11" customFormat="1" ht="94.5" hidden="1">
      <c r="A52" s="94" t="s">
        <v>859</v>
      </c>
      <c r="B52" s="95" t="s">
        <v>445</v>
      </c>
      <c r="C52" s="90" t="s">
        <v>416</v>
      </c>
      <c r="D52" s="72" t="s">
        <v>416</v>
      </c>
      <c r="E52" s="72" t="s">
        <v>416</v>
      </c>
      <c r="F52" s="72" t="s">
        <v>416</v>
      </c>
      <c r="G52" s="72" t="s">
        <v>416</v>
      </c>
      <c r="H52" s="72" t="s">
        <v>416</v>
      </c>
      <c r="I52" s="72" t="s">
        <v>416</v>
      </c>
      <c r="J52" s="72" t="s">
        <v>416</v>
      </c>
      <c r="K52" s="72" t="s">
        <v>416</v>
      </c>
      <c r="L52" s="72" t="s">
        <v>416</v>
      </c>
      <c r="M52" s="72" t="s">
        <v>416</v>
      </c>
    </row>
    <row r="53" spans="1:13" s="11" customFormat="1" ht="63">
      <c r="A53" s="100" t="s">
        <v>381</v>
      </c>
      <c r="B53" s="101" t="s">
        <v>446</v>
      </c>
      <c r="C53" s="102" t="s">
        <v>416</v>
      </c>
      <c r="D53" s="72" t="s">
        <v>416</v>
      </c>
      <c r="E53" s="72" t="s">
        <v>416</v>
      </c>
      <c r="F53" s="72" t="s">
        <v>416</v>
      </c>
      <c r="G53" s="72" t="s">
        <v>416</v>
      </c>
      <c r="H53" s="72" t="s">
        <v>416</v>
      </c>
      <c r="I53" s="72" t="s">
        <v>416</v>
      </c>
      <c r="J53" s="72" t="s">
        <v>416</v>
      </c>
      <c r="K53" s="72" t="s">
        <v>416</v>
      </c>
      <c r="L53" s="72" t="s">
        <v>416</v>
      </c>
      <c r="M53" s="72" t="s">
        <v>416</v>
      </c>
    </row>
    <row r="54" spans="1:13" s="11" customFormat="1" ht="47.25">
      <c r="A54" s="94" t="s">
        <v>447</v>
      </c>
      <c r="B54" s="95" t="s">
        <v>448</v>
      </c>
      <c r="C54" s="90" t="s">
        <v>416</v>
      </c>
      <c r="D54" s="72" t="s">
        <v>416</v>
      </c>
      <c r="E54" s="72" t="s">
        <v>416</v>
      </c>
      <c r="F54" s="72" t="s">
        <v>416</v>
      </c>
      <c r="G54" s="72" t="s">
        <v>416</v>
      </c>
      <c r="H54" s="72" t="s">
        <v>416</v>
      </c>
      <c r="I54" s="72" t="s">
        <v>416</v>
      </c>
      <c r="J54" s="72" t="s">
        <v>416</v>
      </c>
      <c r="K54" s="72" t="s">
        <v>416</v>
      </c>
      <c r="L54" s="72" t="s">
        <v>416</v>
      </c>
      <c r="M54" s="72" t="s">
        <v>416</v>
      </c>
    </row>
    <row r="55" spans="1:13" s="11" customFormat="1" ht="63" hidden="1">
      <c r="A55" s="108" t="s">
        <v>447</v>
      </c>
      <c r="B55" s="109" t="s">
        <v>245</v>
      </c>
      <c r="C55" s="110" t="s">
        <v>246</v>
      </c>
      <c r="D55" s="72" t="s">
        <v>416</v>
      </c>
      <c r="E55" s="72" t="s">
        <v>416</v>
      </c>
      <c r="F55" s="72" t="s">
        <v>416</v>
      </c>
      <c r="G55" s="72" t="s">
        <v>416</v>
      </c>
      <c r="H55" s="72" t="s">
        <v>416</v>
      </c>
      <c r="I55" s="72" t="s">
        <v>416</v>
      </c>
      <c r="J55" s="72" t="s">
        <v>416</v>
      </c>
      <c r="K55" s="72" t="s">
        <v>416</v>
      </c>
      <c r="L55" s="72" t="s">
        <v>416</v>
      </c>
      <c r="M55" s="72" t="s">
        <v>416</v>
      </c>
    </row>
    <row r="56" spans="1:13" s="11" customFormat="1" ht="47.25">
      <c r="A56" s="108" t="s">
        <v>945</v>
      </c>
      <c r="B56" s="111" t="s">
        <v>247</v>
      </c>
      <c r="C56" s="110" t="s">
        <v>248</v>
      </c>
      <c r="D56" s="72" t="s">
        <v>416</v>
      </c>
      <c r="E56" s="72" t="s">
        <v>416</v>
      </c>
      <c r="F56" s="72" t="s">
        <v>416</v>
      </c>
      <c r="G56" s="72" t="s">
        <v>416</v>
      </c>
      <c r="H56" s="72" t="s">
        <v>416</v>
      </c>
      <c r="I56" s="72" t="s">
        <v>416</v>
      </c>
      <c r="J56" s="72" t="s">
        <v>416</v>
      </c>
      <c r="K56" s="72" t="s">
        <v>416</v>
      </c>
      <c r="L56" s="72" t="s">
        <v>416</v>
      </c>
      <c r="M56" s="72" t="s">
        <v>416</v>
      </c>
    </row>
    <row r="57" spans="1:13" s="11" customFormat="1" ht="124.5" customHeight="1">
      <c r="A57" s="108" t="s">
        <v>946</v>
      </c>
      <c r="B57" s="111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57" s="111" t="str">
        <f>'10'!C80</f>
        <v>J_МСК_21</v>
      </c>
      <c r="D57" s="257" t="s">
        <v>416</v>
      </c>
      <c r="E57" s="257" t="s">
        <v>416</v>
      </c>
      <c r="F57" s="257" t="s">
        <v>416</v>
      </c>
      <c r="G57" s="257" t="s">
        <v>416</v>
      </c>
      <c r="H57" s="257" t="s">
        <v>416</v>
      </c>
      <c r="I57" s="257" t="s">
        <v>416</v>
      </c>
      <c r="J57" s="257" t="s">
        <v>416</v>
      </c>
      <c r="K57" s="257" t="s">
        <v>416</v>
      </c>
      <c r="L57" s="257" t="s">
        <v>416</v>
      </c>
      <c r="M57" s="257" t="s">
        <v>416</v>
      </c>
    </row>
    <row r="58" spans="1:13" s="11" customFormat="1" ht="78.75" hidden="1">
      <c r="A58" s="108" t="s">
        <v>447</v>
      </c>
      <c r="B58" s="112" t="s">
        <v>249</v>
      </c>
      <c r="C58" s="110" t="s">
        <v>250</v>
      </c>
      <c r="D58" s="72" t="s">
        <v>416</v>
      </c>
      <c r="E58" s="72" t="s">
        <v>416</v>
      </c>
      <c r="F58" s="72" t="s">
        <v>416</v>
      </c>
      <c r="G58" s="72" t="s">
        <v>416</v>
      </c>
      <c r="H58" s="72" t="s">
        <v>416</v>
      </c>
      <c r="I58" s="72" t="s">
        <v>416</v>
      </c>
      <c r="J58" s="72" t="s">
        <v>416</v>
      </c>
      <c r="K58" s="72" t="s">
        <v>416</v>
      </c>
      <c r="L58" s="72" t="s">
        <v>416</v>
      </c>
      <c r="M58" s="72" t="s">
        <v>416</v>
      </c>
    </row>
    <row r="59" spans="1:13" s="11" customFormat="1" ht="63" hidden="1">
      <c r="A59" s="94" t="s">
        <v>453</v>
      </c>
      <c r="B59" s="95" t="s">
        <v>454</v>
      </c>
      <c r="C59" s="90" t="s">
        <v>416</v>
      </c>
      <c r="D59" s="72" t="s">
        <v>416</v>
      </c>
      <c r="E59" s="72" t="s">
        <v>416</v>
      </c>
      <c r="F59" s="72" t="s">
        <v>416</v>
      </c>
      <c r="G59" s="72" t="s">
        <v>416</v>
      </c>
      <c r="H59" s="72" t="s">
        <v>416</v>
      </c>
      <c r="I59" s="72" t="s">
        <v>416</v>
      </c>
      <c r="J59" s="72" t="s">
        <v>416</v>
      </c>
      <c r="K59" s="72" t="s">
        <v>416</v>
      </c>
      <c r="L59" s="72" t="s">
        <v>416</v>
      </c>
      <c r="M59" s="72" t="s">
        <v>416</v>
      </c>
    </row>
    <row r="60" spans="1:13" s="11" customFormat="1" ht="47.25">
      <c r="A60" s="100" t="s">
        <v>382</v>
      </c>
      <c r="B60" s="101" t="s">
        <v>455</v>
      </c>
      <c r="C60" s="102" t="s">
        <v>416</v>
      </c>
      <c r="D60" s="72" t="s">
        <v>416</v>
      </c>
      <c r="E60" s="72" t="s">
        <v>416</v>
      </c>
      <c r="F60" s="72" t="s">
        <v>416</v>
      </c>
      <c r="G60" s="72" t="s">
        <v>416</v>
      </c>
      <c r="H60" s="72" t="s">
        <v>416</v>
      </c>
      <c r="I60" s="72" t="s">
        <v>416</v>
      </c>
      <c r="J60" s="72" t="s">
        <v>416</v>
      </c>
      <c r="K60" s="72" t="s">
        <v>416</v>
      </c>
      <c r="L60" s="72" t="s">
        <v>416</v>
      </c>
      <c r="M60" s="72" t="s">
        <v>416</v>
      </c>
    </row>
    <row r="61" spans="1:13" s="11" customFormat="1" ht="47.25" hidden="1">
      <c r="A61" s="94" t="s">
        <v>869</v>
      </c>
      <c r="B61" s="95" t="s">
        <v>456</v>
      </c>
      <c r="C61" s="90" t="s">
        <v>416</v>
      </c>
      <c r="D61" s="72" t="s">
        <v>416</v>
      </c>
      <c r="E61" s="72" t="s">
        <v>416</v>
      </c>
      <c r="F61" s="72" t="s">
        <v>416</v>
      </c>
      <c r="G61" s="72" t="s">
        <v>416</v>
      </c>
      <c r="H61" s="72" t="s">
        <v>416</v>
      </c>
      <c r="I61" s="72" t="s">
        <v>416</v>
      </c>
      <c r="J61" s="72" t="s">
        <v>416</v>
      </c>
      <c r="K61" s="72" t="s">
        <v>416</v>
      </c>
      <c r="L61" s="72" t="s">
        <v>416</v>
      </c>
      <c r="M61" s="72" t="s">
        <v>416</v>
      </c>
    </row>
    <row r="62" spans="1:13" s="11" customFormat="1" ht="78.75" hidden="1">
      <c r="A62" s="108" t="s">
        <v>869</v>
      </c>
      <c r="B62" s="109" t="s">
        <v>251</v>
      </c>
      <c r="C62" s="110" t="s">
        <v>252</v>
      </c>
      <c r="D62" s="72" t="s">
        <v>416</v>
      </c>
      <c r="E62" s="72" t="s">
        <v>416</v>
      </c>
      <c r="F62" s="72" t="s">
        <v>416</v>
      </c>
      <c r="G62" s="72" t="s">
        <v>416</v>
      </c>
      <c r="H62" s="72" t="s">
        <v>416</v>
      </c>
      <c r="I62" s="72" t="s">
        <v>416</v>
      </c>
      <c r="J62" s="72" t="s">
        <v>416</v>
      </c>
      <c r="K62" s="72" t="s">
        <v>416</v>
      </c>
      <c r="L62" s="72" t="s">
        <v>416</v>
      </c>
      <c r="M62" s="72" t="s">
        <v>416</v>
      </c>
    </row>
    <row r="63" spans="1:13" s="11" customFormat="1" ht="47.25" hidden="1">
      <c r="A63" s="94" t="s">
        <v>872</v>
      </c>
      <c r="B63" s="95" t="s">
        <v>457</v>
      </c>
      <c r="C63" s="90" t="s">
        <v>416</v>
      </c>
      <c r="D63" s="72" t="s">
        <v>416</v>
      </c>
      <c r="E63" s="72" t="s">
        <v>416</v>
      </c>
      <c r="F63" s="72" t="s">
        <v>416</v>
      </c>
      <c r="G63" s="72" t="s">
        <v>416</v>
      </c>
      <c r="H63" s="72" t="s">
        <v>416</v>
      </c>
      <c r="I63" s="72" t="s">
        <v>416</v>
      </c>
      <c r="J63" s="72" t="s">
        <v>416</v>
      </c>
      <c r="K63" s="72" t="s">
        <v>416</v>
      </c>
      <c r="L63" s="72" t="s">
        <v>416</v>
      </c>
      <c r="M63" s="72" t="s">
        <v>416</v>
      </c>
    </row>
    <row r="64" spans="1:13" s="11" customFormat="1" ht="78.75" hidden="1">
      <c r="A64" s="108" t="s">
        <v>872</v>
      </c>
      <c r="B64" s="109" t="s">
        <v>253</v>
      </c>
      <c r="C64" s="110" t="s">
        <v>254</v>
      </c>
      <c r="D64" s="72" t="s">
        <v>416</v>
      </c>
      <c r="E64" s="72" t="s">
        <v>416</v>
      </c>
      <c r="F64" s="72" t="s">
        <v>416</v>
      </c>
      <c r="G64" s="72" t="s">
        <v>416</v>
      </c>
      <c r="H64" s="72" t="s">
        <v>416</v>
      </c>
      <c r="I64" s="72" t="s">
        <v>416</v>
      </c>
      <c r="J64" s="72" t="s">
        <v>416</v>
      </c>
      <c r="K64" s="72" t="s">
        <v>416</v>
      </c>
      <c r="L64" s="72" t="s">
        <v>416</v>
      </c>
      <c r="M64" s="72" t="s">
        <v>416</v>
      </c>
    </row>
    <row r="65" spans="1:13" s="11" customFormat="1" ht="47.25" hidden="1">
      <c r="A65" s="94" t="s">
        <v>873</v>
      </c>
      <c r="B65" s="95" t="s">
        <v>458</v>
      </c>
      <c r="C65" s="90" t="s">
        <v>416</v>
      </c>
      <c r="D65" s="72" t="s">
        <v>416</v>
      </c>
      <c r="E65" s="72" t="s">
        <v>416</v>
      </c>
      <c r="F65" s="72" t="s">
        <v>416</v>
      </c>
      <c r="G65" s="72" t="s">
        <v>416</v>
      </c>
      <c r="H65" s="72" t="s">
        <v>416</v>
      </c>
      <c r="I65" s="72" t="s">
        <v>416</v>
      </c>
      <c r="J65" s="72" t="s">
        <v>416</v>
      </c>
      <c r="K65" s="72" t="s">
        <v>416</v>
      </c>
      <c r="L65" s="72" t="s">
        <v>416</v>
      </c>
      <c r="M65" s="72" t="s">
        <v>416</v>
      </c>
    </row>
    <row r="66" spans="1:13" s="11" customFormat="1" ht="47.25" hidden="1">
      <c r="A66" s="94" t="s">
        <v>874</v>
      </c>
      <c r="B66" s="95" t="s">
        <v>459</v>
      </c>
      <c r="C66" s="90" t="s">
        <v>416</v>
      </c>
      <c r="D66" s="72" t="s">
        <v>416</v>
      </c>
      <c r="E66" s="72" t="s">
        <v>416</v>
      </c>
      <c r="F66" s="72" t="s">
        <v>416</v>
      </c>
      <c r="G66" s="72" t="s">
        <v>416</v>
      </c>
      <c r="H66" s="72" t="s">
        <v>416</v>
      </c>
      <c r="I66" s="72" t="s">
        <v>416</v>
      </c>
      <c r="J66" s="72" t="s">
        <v>416</v>
      </c>
      <c r="K66" s="72" t="s">
        <v>416</v>
      </c>
      <c r="L66" s="72" t="s">
        <v>416</v>
      </c>
      <c r="M66" s="72" t="s">
        <v>416</v>
      </c>
    </row>
    <row r="67" spans="1:13" s="11" customFormat="1" ht="63" hidden="1">
      <c r="A67" s="94" t="s">
        <v>875</v>
      </c>
      <c r="B67" s="95" t="s">
        <v>460</v>
      </c>
      <c r="C67" s="110" t="s">
        <v>416</v>
      </c>
      <c r="D67" s="72" t="s">
        <v>416</v>
      </c>
      <c r="E67" s="72" t="s">
        <v>416</v>
      </c>
      <c r="F67" s="72" t="s">
        <v>416</v>
      </c>
      <c r="G67" s="72" t="s">
        <v>416</v>
      </c>
      <c r="H67" s="72" t="s">
        <v>416</v>
      </c>
      <c r="I67" s="72" t="s">
        <v>416</v>
      </c>
      <c r="J67" s="72" t="s">
        <v>416</v>
      </c>
      <c r="K67" s="72" t="s">
        <v>416</v>
      </c>
      <c r="L67" s="72" t="s">
        <v>416</v>
      </c>
      <c r="M67" s="72" t="s">
        <v>416</v>
      </c>
    </row>
    <row r="68" spans="1:13" s="11" customFormat="1" ht="63" hidden="1">
      <c r="A68" s="94" t="s">
        <v>876</v>
      </c>
      <c r="B68" s="95" t="s">
        <v>461</v>
      </c>
      <c r="C68" s="90" t="s">
        <v>416</v>
      </c>
      <c r="D68" s="72" t="s">
        <v>416</v>
      </c>
      <c r="E68" s="72" t="s">
        <v>416</v>
      </c>
      <c r="F68" s="72" t="s">
        <v>416</v>
      </c>
      <c r="G68" s="72" t="s">
        <v>416</v>
      </c>
      <c r="H68" s="72" t="s">
        <v>416</v>
      </c>
      <c r="I68" s="72" t="s">
        <v>416</v>
      </c>
      <c r="J68" s="72" t="s">
        <v>416</v>
      </c>
      <c r="K68" s="72" t="s">
        <v>416</v>
      </c>
      <c r="L68" s="72" t="s">
        <v>416</v>
      </c>
      <c r="M68" s="72" t="s">
        <v>416</v>
      </c>
    </row>
    <row r="69" spans="1:13" s="11" customFormat="1" ht="63" hidden="1">
      <c r="A69" s="94" t="s">
        <v>877</v>
      </c>
      <c r="B69" s="95" t="s">
        <v>462</v>
      </c>
      <c r="C69" s="90" t="s">
        <v>416</v>
      </c>
      <c r="D69" s="72" t="s">
        <v>416</v>
      </c>
      <c r="E69" s="72" t="s">
        <v>416</v>
      </c>
      <c r="F69" s="72" t="s">
        <v>416</v>
      </c>
      <c r="G69" s="72" t="s">
        <v>416</v>
      </c>
      <c r="H69" s="72" t="s">
        <v>416</v>
      </c>
      <c r="I69" s="72" t="s">
        <v>416</v>
      </c>
      <c r="J69" s="72" t="s">
        <v>416</v>
      </c>
      <c r="K69" s="72" t="s">
        <v>416</v>
      </c>
      <c r="L69" s="72" t="s">
        <v>416</v>
      </c>
      <c r="M69" s="72" t="s">
        <v>416</v>
      </c>
    </row>
    <row r="70" spans="1:13" s="11" customFormat="1" ht="63" hidden="1">
      <c r="A70" s="94" t="s">
        <v>463</v>
      </c>
      <c r="B70" s="95" t="s">
        <v>464</v>
      </c>
      <c r="C70" s="90" t="s">
        <v>416</v>
      </c>
      <c r="D70" s="72" t="s">
        <v>416</v>
      </c>
      <c r="E70" s="72" t="s">
        <v>416</v>
      </c>
      <c r="F70" s="72" t="s">
        <v>416</v>
      </c>
      <c r="G70" s="72" t="s">
        <v>416</v>
      </c>
      <c r="H70" s="72" t="s">
        <v>416</v>
      </c>
      <c r="I70" s="72" t="s">
        <v>416</v>
      </c>
      <c r="J70" s="72" t="s">
        <v>416</v>
      </c>
      <c r="K70" s="72" t="s">
        <v>416</v>
      </c>
      <c r="L70" s="72" t="s">
        <v>416</v>
      </c>
      <c r="M70" s="72" t="s">
        <v>416</v>
      </c>
    </row>
    <row r="71" spans="1:13" s="11" customFormat="1" ht="63" hidden="1">
      <c r="A71" s="94" t="s">
        <v>465</v>
      </c>
      <c r="B71" s="95" t="s">
        <v>466</v>
      </c>
      <c r="C71" s="90" t="s">
        <v>416</v>
      </c>
      <c r="D71" s="72" t="s">
        <v>416</v>
      </c>
      <c r="E71" s="72" t="s">
        <v>416</v>
      </c>
      <c r="F71" s="72" t="s">
        <v>416</v>
      </c>
      <c r="G71" s="72" t="s">
        <v>416</v>
      </c>
      <c r="H71" s="72" t="s">
        <v>416</v>
      </c>
      <c r="I71" s="72" t="s">
        <v>416</v>
      </c>
      <c r="J71" s="72" t="s">
        <v>416</v>
      </c>
      <c r="K71" s="72" t="s">
        <v>416</v>
      </c>
      <c r="L71" s="72" t="s">
        <v>416</v>
      </c>
      <c r="M71" s="72" t="s">
        <v>416</v>
      </c>
    </row>
    <row r="72" spans="1:13" s="11" customFormat="1" ht="47.25" hidden="1">
      <c r="A72" s="94" t="s">
        <v>467</v>
      </c>
      <c r="B72" s="95" t="s">
        <v>468</v>
      </c>
      <c r="C72" s="90" t="s">
        <v>416</v>
      </c>
      <c r="D72" s="72" t="s">
        <v>416</v>
      </c>
      <c r="E72" s="72" t="s">
        <v>416</v>
      </c>
      <c r="F72" s="72" t="s">
        <v>416</v>
      </c>
      <c r="G72" s="72" t="s">
        <v>416</v>
      </c>
      <c r="H72" s="72" t="s">
        <v>416</v>
      </c>
      <c r="I72" s="72" t="s">
        <v>416</v>
      </c>
      <c r="J72" s="72" t="s">
        <v>416</v>
      </c>
      <c r="K72" s="72" t="s">
        <v>416</v>
      </c>
      <c r="L72" s="72" t="s">
        <v>416</v>
      </c>
      <c r="M72" s="72" t="s">
        <v>416</v>
      </c>
    </row>
    <row r="73" spans="1:13" s="11" customFormat="1" ht="63" hidden="1">
      <c r="A73" s="94" t="s">
        <v>469</v>
      </c>
      <c r="B73" s="95" t="s">
        <v>470</v>
      </c>
      <c r="C73" s="90" t="s">
        <v>416</v>
      </c>
      <c r="D73" s="72" t="s">
        <v>416</v>
      </c>
      <c r="E73" s="72" t="s">
        <v>416</v>
      </c>
      <c r="F73" s="72" t="s">
        <v>416</v>
      </c>
      <c r="G73" s="72" t="s">
        <v>416</v>
      </c>
      <c r="H73" s="72" t="s">
        <v>416</v>
      </c>
      <c r="I73" s="72" t="s">
        <v>416</v>
      </c>
      <c r="J73" s="72" t="s">
        <v>416</v>
      </c>
      <c r="K73" s="72" t="s">
        <v>416</v>
      </c>
      <c r="L73" s="72" t="s">
        <v>416</v>
      </c>
      <c r="M73" s="72" t="s">
        <v>416</v>
      </c>
    </row>
    <row r="74" spans="1:13" s="11" customFormat="1" ht="94.5">
      <c r="A74" s="94" t="s">
        <v>471</v>
      </c>
      <c r="B74" s="95" t="s">
        <v>255</v>
      </c>
      <c r="C74" s="90" t="s">
        <v>416</v>
      </c>
      <c r="D74" s="72" t="s">
        <v>416</v>
      </c>
      <c r="E74" s="72" t="s">
        <v>416</v>
      </c>
      <c r="F74" s="72" t="s">
        <v>416</v>
      </c>
      <c r="G74" s="72" t="s">
        <v>416</v>
      </c>
      <c r="H74" s="72" t="s">
        <v>416</v>
      </c>
      <c r="I74" s="72" t="s">
        <v>416</v>
      </c>
      <c r="J74" s="72" t="s">
        <v>416</v>
      </c>
      <c r="K74" s="72" t="s">
        <v>416</v>
      </c>
      <c r="L74" s="72" t="s">
        <v>416</v>
      </c>
      <c r="M74" s="72" t="s">
        <v>416</v>
      </c>
    </row>
    <row r="75" spans="1:13" s="11" customFormat="1" ht="78.75" hidden="1">
      <c r="A75" s="94" t="s">
        <v>472</v>
      </c>
      <c r="B75" s="95" t="s">
        <v>473</v>
      </c>
      <c r="C75" s="90" t="s">
        <v>416</v>
      </c>
      <c r="D75" s="72" t="s">
        <v>416</v>
      </c>
      <c r="E75" s="72" t="s">
        <v>416</v>
      </c>
      <c r="F75" s="72" t="s">
        <v>416</v>
      </c>
      <c r="G75" s="72" t="s">
        <v>416</v>
      </c>
      <c r="H75" s="72" t="s">
        <v>416</v>
      </c>
      <c r="I75" s="72" t="s">
        <v>416</v>
      </c>
      <c r="J75" s="72" t="s">
        <v>416</v>
      </c>
      <c r="K75" s="72" t="s">
        <v>416</v>
      </c>
      <c r="L75" s="72" t="s">
        <v>416</v>
      </c>
      <c r="M75" s="72" t="s">
        <v>416</v>
      </c>
    </row>
    <row r="76" spans="1:13" s="11" customFormat="1" ht="78.75" hidden="1">
      <c r="A76" s="94" t="s">
        <v>474</v>
      </c>
      <c r="B76" s="95" t="s">
        <v>475</v>
      </c>
      <c r="C76" s="90" t="s">
        <v>416</v>
      </c>
      <c r="D76" s="72" t="s">
        <v>416</v>
      </c>
      <c r="E76" s="72" t="s">
        <v>416</v>
      </c>
      <c r="F76" s="72" t="s">
        <v>416</v>
      </c>
      <c r="G76" s="72" t="s">
        <v>416</v>
      </c>
      <c r="H76" s="72" t="s">
        <v>416</v>
      </c>
      <c r="I76" s="72" t="s">
        <v>416</v>
      </c>
      <c r="J76" s="72" t="s">
        <v>416</v>
      </c>
      <c r="K76" s="72" t="s">
        <v>416</v>
      </c>
      <c r="L76" s="72" t="s">
        <v>416</v>
      </c>
      <c r="M76" s="72" t="s">
        <v>416</v>
      </c>
    </row>
    <row r="77" spans="1:13" s="11" customFormat="1" ht="47.25">
      <c r="A77" s="94" t="s">
        <v>476</v>
      </c>
      <c r="B77" s="95" t="s">
        <v>256</v>
      </c>
      <c r="C77" s="90" t="s">
        <v>416</v>
      </c>
      <c r="D77" s="72" t="s">
        <v>416</v>
      </c>
      <c r="E77" s="72" t="s">
        <v>416</v>
      </c>
      <c r="F77" s="72" t="s">
        <v>416</v>
      </c>
      <c r="G77" s="72" t="s">
        <v>416</v>
      </c>
      <c r="H77" s="72" t="s">
        <v>416</v>
      </c>
      <c r="I77" s="72" t="s">
        <v>416</v>
      </c>
      <c r="J77" s="72" t="s">
        <v>416</v>
      </c>
      <c r="K77" s="72" t="s">
        <v>416</v>
      </c>
      <c r="L77" s="72" t="s">
        <v>416</v>
      </c>
      <c r="M77" s="72" t="s">
        <v>416</v>
      </c>
    </row>
    <row r="78" spans="1:13" s="11" customFormat="1" ht="63">
      <c r="A78" s="94" t="s">
        <v>477</v>
      </c>
      <c r="B78" s="95" t="s">
        <v>478</v>
      </c>
      <c r="C78" s="90" t="s">
        <v>416</v>
      </c>
      <c r="D78" s="72" t="s">
        <v>416</v>
      </c>
      <c r="E78" s="72" t="s">
        <v>416</v>
      </c>
      <c r="F78" s="72" t="s">
        <v>416</v>
      </c>
      <c r="G78" s="72" t="s">
        <v>416</v>
      </c>
      <c r="H78" s="72" t="s">
        <v>416</v>
      </c>
      <c r="I78" s="72" t="s">
        <v>416</v>
      </c>
      <c r="J78" s="72" t="s">
        <v>416</v>
      </c>
      <c r="K78" s="72" t="s">
        <v>416</v>
      </c>
      <c r="L78" s="72" t="s">
        <v>416</v>
      </c>
      <c r="M78" s="72" t="s">
        <v>416</v>
      </c>
    </row>
    <row r="79" spans="1:13" s="11" customFormat="1" ht="31.5">
      <c r="A79" s="94" t="s">
        <v>479</v>
      </c>
      <c r="B79" s="95" t="s">
        <v>480</v>
      </c>
      <c r="C79" s="90" t="s">
        <v>416</v>
      </c>
      <c r="D79" s="72" t="s">
        <v>416</v>
      </c>
      <c r="E79" s="72" t="s">
        <v>416</v>
      </c>
      <c r="F79" s="72" t="s">
        <v>416</v>
      </c>
      <c r="G79" s="72" t="s">
        <v>416</v>
      </c>
      <c r="H79" s="72" t="s">
        <v>416</v>
      </c>
      <c r="I79" s="72" t="s">
        <v>416</v>
      </c>
      <c r="J79" s="72" t="s">
        <v>416</v>
      </c>
      <c r="K79" s="72" t="s">
        <v>416</v>
      </c>
      <c r="L79" s="72" t="s">
        <v>416</v>
      </c>
      <c r="M79" s="72" t="s">
        <v>416</v>
      </c>
    </row>
    <row r="80" spans="1:13" s="11" customFormat="1" ht="31.5">
      <c r="A80" s="108" t="s">
        <v>481</v>
      </c>
      <c r="B80" s="109" t="s">
        <v>257</v>
      </c>
      <c r="C80" s="110" t="s">
        <v>416</v>
      </c>
      <c r="D80" s="72" t="s">
        <v>416</v>
      </c>
      <c r="E80" s="72" t="s">
        <v>416</v>
      </c>
      <c r="F80" s="72" t="s">
        <v>416</v>
      </c>
      <c r="G80" s="72" t="s">
        <v>416</v>
      </c>
      <c r="H80" s="72" t="s">
        <v>416</v>
      </c>
      <c r="I80" s="72" t="s">
        <v>416</v>
      </c>
      <c r="J80" s="72" t="s">
        <v>416</v>
      </c>
      <c r="K80" s="72" t="s">
        <v>416</v>
      </c>
      <c r="L80" s="72" t="s">
        <v>416</v>
      </c>
      <c r="M80" s="72" t="s">
        <v>416</v>
      </c>
    </row>
    <row r="81" spans="1:13" s="11" customFormat="1" ht="63" hidden="1">
      <c r="A81" s="108" t="s">
        <v>258</v>
      </c>
      <c r="B81" s="112" t="s">
        <v>259</v>
      </c>
      <c r="C81" s="110" t="s">
        <v>260</v>
      </c>
      <c r="D81" s="72" t="s">
        <v>416</v>
      </c>
      <c r="E81" s="72" t="s">
        <v>416</v>
      </c>
      <c r="F81" s="72" t="s">
        <v>416</v>
      </c>
      <c r="G81" s="72" t="s">
        <v>416</v>
      </c>
      <c r="H81" s="72" t="s">
        <v>416</v>
      </c>
      <c r="I81" s="72" t="s">
        <v>416</v>
      </c>
      <c r="J81" s="72" t="s">
        <v>416</v>
      </c>
      <c r="K81" s="72" t="s">
        <v>416</v>
      </c>
      <c r="L81" s="72" t="s">
        <v>416</v>
      </c>
      <c r="M81" s="72" t="s">
        <v>416</v>
      </c>
    </row>
    <row r="82" spans="1:13" s="11" customFormat="1" ht="63">
      <c r="A82" s="108" t="s">
        <v>261</v>
      </c>
      <c r="B82" s="112" t="s">
        <v>262</v>
      </c>
      <c r="C82" s="110" t="s">
        <v>263</v>
      </c>
      <c r="D82" s="72" t="s">
        <v>416</v>
      </c>
      <c r="E82" s="72" t="s">
        <v>416</v>
      </c>
      <c r="F82" s="72" t="s">
        <v>416</v>
      </c>
      <c r="G82" s="72" t="s">
        <v>416</v>
      </c>
      <c r="H82" s="72" t="s">
        <v>416</v>
      </c>
      <c r="I82" s="72" t="s">
        <v>416</v>
      </c>
      <c r="J82" s="72" t="s">
        <v>416</v>
      </c>
      <c r="K82" s="72" t="s">
        <v>416</v>
      </c>
      <c r="L82" s="72" t="s">
        <v>416</v>
      </c>
      <c r="M82" s="72" t="s">
        <v>416</v>
      </c>
    </row>
    <row r="83" spans="1:13" s="11" customFormat="1" ht="94.5" hidden="1">
      <c r="A83" s="108" t="s">
        <v>264</v>
      </c>
      <c r="B83" s="115" t="s">
        <v>265</v>
      </c>
      <c r="C83" s="110" t="s">
        <v>266</v>
      </c>
      <c r="D83" s="72" t="s">
        <v>416</v>
      </c>
      <c r="E83" s="72" t="s">
        <v>416</v>
      </c>
      <c r="F83" s="72" t="s">
        <v>416</v>
      </c>
      <c r="G83" s="72" t="s">
        <v>416</v>
      </c>
      <c r="H83" s="72" t="s">
        <v>416</v>
      </c>
      <c r="I83" s="72" t="s">
        <v>416</v>
      </c>
      <c r="J83" s="72" t="s">
        <v>416</v>
      </c>
      <c r="K83" s="72" t="s">
        <v>416</v>
      </c>
      <c r="L83" s="72" t="s">
        <v>416</v>
      </c>
      <c r="M83" s="72" t="s">
        <v>416</v>
      </c>
    </row>
    <row r="84" spans="1:13" s="11" customFormat="1" ht="94.5">
      <c r="A84" s="108" t="s">
        <v>267</v>
      </c>
      <c r="B84" s="112" t="s">
        <v>268</v>
      </c>
      <c r="C84" s="110" t="s">
        <v>269</v>
      </c>
      <c r="D84" s="72" t="s">
        <v>416</v>
      </c>
      <c r="E84" s="72" t="s">
        <v>416</v>
      </c>
      <c r="F84" s="72" t="s">
        <v>416</v>
      </c>
      <c r="G84" s="72" t="s">
        <v>416</v>
      </c>
      <c r="H84" s="72" t="s">
        <v>416</v>
      </c>
      <c r="I84" s="72" t="s">
        <v>416</v>
      </c>
      <c r="J84" s="72" t="s">
        <v>416</v>
      </c>
      <c r="K84" s="72" t="s">
        <v>416</v>
      </c>
      <c r="L84" s="72" t="s">
        <v>416</v>
      </c>
      <c r="M84" s="72" t="s">
        <v>416</v>
      </c>
    </row>
    <row r="85" spans="1:13" s="11" customFormat="1" hidden="1">
      <c r="A85" s="108" t="s">
        <v>482</v>
      </c>
      <c r="B85" s="109" t="s">
        <v>270</v>
      </c>
      <c r="C85" s="110" t="s">
        <v>271</v>
      </c>
      <c r="D85" s="72" t="s">
        <v>416</v>
      </c>
      <c r="E85" s="72" t="s">
        <v>416</v>
      </c>
      <c r="F85" s="72" t="s">
        <v>416</v>
      </c>
      <c r="G85" s="72" t="s">
        <v>416</v>
      </c>
      <c r="H85" s="72" t="s">
        <v>416</v>
      </c>
      <c r="I85" s="72" t="s">
        <v>416</v>
      </c>
      <c r="J85" s="72" t="s">
        <v>416</v>
      </c>
      <c r="K85" s="72" t="s">
        <v>416</v>
      </c>
      <c r="L85" s="72" t="s">
        <v>416</v>
      </c>
      <c r="M85" s="72" t="s">
        <v>416</v>
      </c>
    </row>
    <row r="86" spans="1:13" s="11" customFormat="1" ht="31.5" hidden="1">
      <c r="A86" s="108" t="s">
        <v>272</v>
      </c>
      <c r="B86" s="109" t="s">
        <v>273</v>
      </c>
      <c r="C86" s="110" t="s">
        <v>274</v>
      </c>
      <c r="D86" s="72" t="s">
        <v>416</v>
      </c>
      <c r="E86" s="72" t="s">
        <v>416</v>
      </c>
      <c r="F86" s="72" t="s">
        <v>416</v>
      </c>
      <c r="G86" s="72" t="s">
        <v>416</v>
      </c>
      <c r="H86" s="72" t="s">
        <v>416</v>
      </c>
      <c r="I86" s="72" t="s">
        <v>416</v>
      </c>
      <c r="J86" s="72" t="s">
        <v>416</v>
      </c>
      <c r="K86" s="72" t="s">
        <v>416</v>
      </c>
      <c r="L86" s="72" t="s">
        <v>416</v>
      </c>
      <c r="M86" s="72" t="s">
        <v>416</v>
      </c>
    </row>
    <row r="87" spans="1:13" s="11" customFormat="1" ht="31.5" hidden="1">
      <c r="A87" s="108" t="s">
        <v>275</v>
      </c>
      <c r="B87" s="109" t="s">
        <v>276</v>
      </c>
      <c r="C87" s="110" t="s">
        <v>277</v>
      </c>
      <c r="D87" s="72" t="s">
        <v>416</v>
      </c>
      <c r="E87" s="72" t="s">
        <v>416</v>
      </c>
      <c r="F87" s="72" t="s">
        <v>416</v>
      </c>
      <c r="G87" s="72" t="s">
        <v>416</v>
      </c>
      <c r="H87" s="72" t="s">
        <v>416</v>
      </c>
      <c r="I87" s="72" t="s">
        <v>416</v>
      </c>
      <c r="J87" s="72" t="s">
        <v>416</v>
      </c>
      <c r="K87" s="72" t="s">
        <v>416</v>
      </c>
      <c r="L87" s="72" t="s">
        <v>416</v>
      </c>
      <c r="M87" s="72" t="s">
        <v>416</v>
      </c>
    </row>
    <row r="89" spans="1:13" ht="40.5" customHeight="1">
      <c r="A89" s="427" t="s">
        <v>569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</row>
  </sheetData>
  <mergeCells count="18">
    <mergeCell ref="A12:T12"/>
    <mergeCell ref="D13:D14"/>
    <mergeCell ref="E13:E14"/>
    <mergeCell ref="A1:M1"/>
    <mergeCell ref="A7:M7"/>
    <mergeCell ref="A9:M9"/>
    <mergeCell ref="A11:M11"/>
    <mergeCell ref="A3:M3"/>
    <mergeCell ref="A4:M4"/>
    <mergeCell ref="A5:M5"/>
    <mergeCell ref="A89:M89"/>
    <mergeCell ref="F13:G13"/>
    <mergeCell ref="H13:I13"/>
    <mergeCell ref="J13:K13"/>
    <mergeCell ref="L13:M13"/>
    <mergeCell ref="A13:A14"/>
    <mergeCell ref="B13:B14"/>
    <mergeCell ref="C13:C14"/>
  </mergeCells>
  <phoneticPr fontId="5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topLeftCell="A344" zoomScale="80" zoomScaleNormal="80" workbookViewId="0">
      <selection activeCell="E350" sqref="E350"/>
    </sheetView>
  </sheetViews>
  <sheetFormatPr defaultRowHeight="15.75"/>
  <cols>
    <col min="1" max="1" width="10.7109375" style="299" customWidth="1"/>
    <col min="2" max="2" width="64.42578125" style="7" customWidth="1"/>
    <col min="3" max="3" width="14.85546875" style="7" customWidth="1"/>
    <col min="4" max="5" width="20.28515625" style="7" customWidth="1"/>
    <col min="6" max="7" width="15.5703125" style="7" customWidth="1"/>
    <col min="8" max="8" width="46.5703125" style="299" customWidth="1"/>
    <col min="9" max="16384" width="9.140625" style="298"/>
  </cols>
  <sheetData>
    <row r="1" spans="1:20">
      <c r="A1" s="357" t="s">
        <v>529</v>
      </c>
      <c r="B1" s="438"/>
      <c r="C1" s="438"/>
      <c r="D1" s="438"/>
      <c r="E1" s="438"/>
      <c r="F1" s="438"/>
      <c r="G1" s="438"/>
      <c r="H1" s="438"/>
    </row>
    <row r="2" spans="1:20" ht="13.5" customHeight="1">
      <c r="G2" s="6"/>
    </row>
    <row r="3" spans="1:20">
      <c r="A3" s="362" t="s">
        <v>528</v>
      </c>
      <c r="B3" s="362"/>
      <c r="C3" s="362"/>
      <c r="D3" s="362"/>
      <c r="E3" s="362"/>
      <c r="F3" s="362"/>
      <c r="G3" s="362"/>
      <c r="H3" s="362"/>
      <c r="I3" s="2"/>
      <c r="J3" s="2"/>
      <c r="K3" s="2"/>
      <c r="L3" s="2"/>
      <c r="M3" s="2"/>
    </row>
    <row r="5" spans="1:20" ht="17.25" customHeight="1">
      <c r="A5" s="439" t="s">
        <v>527</v>
      </c>
      <c r="B5" s="439"/>
      <c r="C5" s="439"/>
      <c r="D5" s="439"/>
      <c r="E5" s="439"/>
      <c r="F5" s="439"/>
      <c r="G5" s="439"/>
      <c r="H5" s="439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>
      <c r="A6" s="440" t="s">
        <v>282</v>
      </c>
      <c r="B6" s="440"/>
      <c r="C6" s="440"/>
      <c r="D6" s="440"/>
      <c r="E6" s="440"/>
      <c r="F6" s="440"/>
      <c r="G6" s="440"/>
      <c r="H6" s="440"/>
      <c r="I6" s="2"/>
      <c r="J6" s="2"/>
      <c r="K6" s="2"/>
      <c r="L6" s="2"/>
      <c r="M6" s="2"/>
    </row>
    <row r="7" spans="1:20" ht="9" customHeight="1">
      <c r="I7" s="2"/>
      <c r="J7" s="2"/>
      <c r="K7" s="2"/>
      <c r="L7" s="2"/>
      <c r="M7" s="2"/>
    </row>
    <row r="8" spans="1:20">
      <c r="A8" s="440" t="s">
        <v>1010</v>
      </c>
      <c r="B8" s="440"/>
      <c r="C8" s="440"/>
      <c r="D8" s="440"/>
      <c r="E8" s="440"/>
      <c r="F8" s="440"/>
      <c r="G8" s="440"/>
      <c r="H8" s="440"/>
      <c r="I8" s="2"/>
      <c r="J8" s="2"/>
      <c r="K8" s="2"/>
      <c r="L8" s="2"/>
      <c r="M8" s="2"/>
    </row>
    <row r="9" spans="1:20" ht="7.5" customHeight="1"/>
    <row r="10" spans="1:20" ht="30.75" customHeight="1">
      <c r="A10" s="432" t="s">
        <v>983</v>
      </c>
      <c r="B10" s="432"/>
      <c r="C10" s="432"/>
      <c r="D10" s="432"/>
      <c r="E10" s="432"/>
      <c r="F10" s="432"/>
      <c r="G10" s="432"/>
      <c r="H10" s="432"/>
      <c r="I10" s="295"/>
      <c r="J10" s="295"/>
      <c r="K10" s="295"/>
      <c r="L10" s="295"/>
      <c r="M10" s="295"/>
    </row>
    <row r="11" spans="1:20" ht="10.5" customHeight="1"/>
    <row r="12" spans="1:20">
      <c r="A12" s="362" t="s">
        <v>281</v>
      </c>
      <c r="B12" s="437"/>
      <c r="C12" s="437"/>
      <c r="D12" s="437"/>
      <c r="E12" s="437"/>
      <c r="F12" s="437"/>
      <c r="G12" s="437"/>
      <c r="H12" s="437"/>
    </row>
    <row r="19" spans="1:8" ht="48.75" customHeight="1">
      <c r="A19" s="356" t="s">
        <v>583</v>
      </c>
      <c r="B19" s="356" t="s">
        <v>584</v>
      </c>
      <c r="C19" s="356" t="s">
        <v>585</v>
      </c>
      <c r="D19" s="375" t="s">
        <v>1008</v>
      </c>
      <c r="E19" s="377"/>
      <c r="F19" s="356" t="s">
        <v>138</v>
      </c>
      <c r="G19" s="356"/>
      <c r="H19" s="356" t="s">
        <v>537</v>
      </c>
    </row>
    <row r="20" spans="1:8" ht="31.5">
      <c r="A20" s="356"/>
      <c r="B20" s="356"/>
      <c r="C20" s="356"/>
      <c r="D20" s="291" t="s">
        <v>538</v>
      </c>
      <c r="E20" s="291" t="s">
        <v>1022</v>
      </c>
      <c r="F20" s="291" t="s">
        <v>586</v>
      </c>
      <c r="G20" s="291" t="s">
        <v>587</v>
      </c>
      <c r="H20" s="356"/>
    </row>
    <row r="21" spans="1:8">
      <c r="A21" s="291">
        <v>1</v>
      </c>
      <c r="B21" s="291">
        <v>2</v>
      </c>
      <c r="C21" s="291">
        <v>3</v>
      </c>
      <c r="D21" s="291">
        <v>4</v>
      </c>
      <c r="E21" s="294"/>
      <c r="F21" s="291">
        <v>6</v>
      </c>
      <c r="G21" s="291">
        <v>7</v>
      </c>
      <c r="H21" s="291">
        <v>8</v>
      </c>
    </row>
    <row r="22" spans="1:8" ht="16.5" customHeight="1" thickBot="1">
      <c r="A22" s="434" t="s">
        <v>588</v>
      </c>
      <c r="B22" s="434"/>
      <c r="C22" s="434"/>
      <c r="D22" s="434"/>
      <c r="E22" s="434"/>
      <c r="F22" s="434"/>
      <c r="G22" s="434"/>
      <c r="H22" s="434"/>
    </row>
    <row r="23" spans="1:8" ht="31.5">
      <c r="A23" s="49" t="s">
        <v>589</v>
      </c>
      <c r="B23" s="50" t="s">
        <v>590</v>
      </c>
      <c r="C23" s="51" t="s">
        <v>591</v>
      </c>
      <c r="D23" s="315">
        <f>D29+D31+D37</f>
        <v>95.540289999999999</v>
      </c>
      <c r="E23" s="315">
        <f>E29+E31+E37</f>
        <v>46.265219999999999</v>
      </c>
      <c r="F23" s="52">
        <f>E23-D23</f>
        <v>-49.275069999999999</v>
      </c>
      <c r="G23" s="52">
        <f>F23/D23*100</f>
        <v>-51.575173154697353</v>
      </c>
      <c r="H23" s="53"/>
    </row>
    <row r="24" spans="1:8" ht="33.75" customHeight="1">
      <c r="A24" s="54">
        <v>1.1000000000000001</v>
      </c>
      <c r="B24" s="17" t="s">
        <v>592</v>
      </c>
      <c r="C24" s="297" t="s">
        <v>591</v>
      </c>
      <c r="D24" s="316" t="s">
        <v>416</v>
      </c>
      <c r="E24" s="316" t="s">
        <v>416</v>
      </c>
      <c r="F24" s="43" t="s">
        <v>416</v>
      </c>
      <c r="G24" s="42" t="s">
        <v>416</v>
      </c>
      <c r="H24" s="55" t="s">
        <v>416</v>
      </c>
    </row>
    <row r="25" spans="1:8" ht="33.75" customHeight="1">
      <c r="A25" s="56" t="s">
        <v>283</v>
      </c>
      <c r="B25" s="17" t="s">
        <v>593</v>
      </c>
      <c r="C25" s="297" t="s">
        <v>591</v>
      </c>
      <c r="D25" s="316" t="s">
        <v>416</v>
      </c>
      <c r="E25" s="316" t="s">
        <v>416</v>
      </c>
      <c r="F25" s="43" t="s">
        <v>416</v>
      </c>
      <c r="G25" s="42" t="s">
        <v>416</v>
      </c>
      <c r="H25" s="55" t="s">
        <v>416</v>
      </c>
    </row>
    <row r="26" spans="1:8" ht="33.75" customHeight="1">
      <c r="A26" s="56" t="s">
        <v>284</v>
      </c>
      <c r="B26" s="17" t="s">
        <v>594</v>
      </c>
      <c r="C26" s="297" t="s">
        <v>591</v>
      </c>
      <c r="D26" s="316" t="s">
        <v>416</v>
      </c>
      <c r="E26" s="316" t="s">
        <v>416</v>
      </c>
      <c r="F26" s="43" t="s">
        <v>416</v>
      </c>
      <c r="G26" s="42" t="s">
        <v>416</v>
      </c>
      <c r="H26" s="55" t="s">
        <v>416</v>
      </c>
    </row>
    <row r="27" spans="1:8" ht="33.75" customHeight="1">
      <c r="A27" s="56" t="s">
        <v>285</v>
      </c>
      <c r="B27" s="17" t="s">
        <v>595</v>
      </c>
      <c r="C27" s="297" t="s">
        <v>591</v>
      </c>
      <c r="D27" s="316" t="s">
        <v>416</v>
      </c>
      <c r="E27" s="316" t="s">
        <v>416</v>
      </c>
      <c r="F27" s="43" t="s">
        <v>416</v>
      </c>
      <c r="G27" s="42" t="s">
        <v>416</v>
      </c>
      <c r="H27" s="55" t="s">
        <v>416</v>
      </c>
    </row>
    <row r="28" spans="1:8">
      <c r="A28" s="54">
        <v>1.2</v>
      </c>
      <c r="B28" s="17" t="s">
        <v>596</v>
      </c>
      <c r="C28" s="297" t="s">
        <v>591</v>
      </c>
      <c r="D28" s="316" t="s">
        <v>416</v>
      </c>
      <c r="E28" s="316" t="s">
        <v>416</v>
      </c>
      <c r="F28" s="43" t="s">
        <v>416</v>
      </c>
      <c r="G28" s="42" t="s">
        <v>416</v>
      </c>
      <c r="H28" s="55" t="s">
        <v>416</v>
      </c>
    </row>
    <row r="29" spans="1:8">
      <c r="A29" s="54">
        <v>1.3</v>
      </c>
      <c r="B29" s="17" t="s">
        <v>597</v>
      </c>
      <c r="C29" s="297" t="s">
        <v>591</v>
      </c>
      <c r="D29" s="313">
        <v>95.540289999999999</v>
      </c>
      <c r="E29" s="314">
        <v>46.07038</v>
      </c>
      <c r="F29" s="39">
        <f>E29-D29</f>
        <v>-49.469909999999999</v>
      </c>
      <c r="G29" s="39">
        <f>F29/D29*100</f>
        <v>-51.779108060065546</v>
      </c>
      <c r="H29" s="53"/>
    </row>
    <row r="30" spans="1:8">
      <c r="A30" s="54">
        <v>1.4</v>
      </c>
      <c r="B30" s="17" t="s">
        <v>598</v>
      </c>
      <c r="C30" s="297" t="s">
        <v>591</v>
      </c>
      <c r="D30" s="316" t="s">
        <v>416</v>
      </c>
      <c r="E30" s="316" t="s">
        <v>416</v>
      </c>
      <c r="F30" s="43" t="s">
        <v>416</v>
      </c>
      <c r="G30" s="42" t="s">
        <v>416</v>
      </c>
      <c r="H30" s="55" t="s">
        <v>416</v>
      </c>
    </row>
    <row r="31" spans="1:8">
      <c r="A31" s="54">
        <v>1.5</v>
      </c>
      <c r="B31" s="17" t="s">
        <v>599</v>
      </c>
      <c r="C31" s="297" t="s">
        <v>591</v>
      </c>
      <c r="D31" s="313">
        <v>0</v>
      </c>
      <c r="E31" s="313">
        <v>0.19484000000000001</v>
      </c>
      <c r="F31" s="39">
        <f>E31-D31</f>
        <v>0.19484000000000001</v>
      </c>
      <c r="G31" s="39" t="e">
        <f>F31/D31*100</f>
        <v>#DIV/0!</v>
      </c>
      <c r="H31" s="53"/>
    </row>
    <row r="32" spans="1:8">
      <c r="A32" s="54">
        <v>1.6</v>
      </c>
      <c r="B32" s="17" t="s">
        <v>600</v>
      </c>
      <c r="C32" s="297" t="s">
        <v>591</v>
      </c>
      <c r="D32" s="316" t="s">
        <v>416</v>
      </c>
      <c r="E32" s="316" t="s">
        <v>416</v>
      </c>
      <c r="F32" s="43" t="s">
        <v>416</v>
      </c>
      <c r="G32" s="43" t="s">
        <v>416</v>
      </c>
      <c r="H32" s="55" t="s">
        <v>416</v>
      </c>
    </row>
    <row r="33" spans="1:8">
      <c r="A33" s="54">
        <v>1.7</v>
      </c>
      <c r="B33" s="17" t="s">
        <v>601</v>
      </c>
      <c r="C33" s="297" t="s">
        <v>591</v>
      </c>
      <c r="D33" s="316" t="s">
        <v>416</v>
      </c>
      <c r="E33" s="316" t="s">
        <v>416</v>
      </c>
      <c r="F33" s="43" t="s">
        <v>416</v>
      </c>
      <c r="G33" s="43" t="s">
        <v>416</v>
      </c>
      <c r="H33" s="55" t="s">
        <v>416</v>
      </c>
    </row>
    <row r="34" spans="1:8" ht="30" customHeight="1">
      <c r="A34" s="54">
        <v>1.8</v>
      </c>
      <c r="B34" s="17" t="s">
        <v>602</v>
      </c>
      <c r="C34" s="297" t="s">
        <v>591</v>
      </c>
      <c r="D34" s="316" t="s">
        <v>416</v>
      </c>
      <c r="E34" s="316" t="s">
        <v>416</v>
      </c>
      <c r="F34" s="43" t="s">
        <v>416</v>
      </c>
      <c r="G34" s="43" t="s">
        <v>416</v>
      </c>
      <c r="H34" s="55" t="s">
        <v>416</v>
      </c>
    </row>
    <row r="35" spans="1:8" ht="17.25" customHeight="1">
      <c r="A35" s="56" t="s">
        <v>286</v>
      </c>
      <c r="B35" s="17" t="s">
        <v>603</v>
      </c>
      <c r="C35" s="297" t="s">
        <v>591</v>
      </c>
      <c r="D35" s="316" t="s">
        <v>416</v>
      </c>
      <c r="E35" s="316" t="s">
        <v>416</v>
      </c>
      <c r="F35" s="43" t="s">
        <v>416</v>
      </c>
      <c r="G35" s="43" t="s">
        <v>416</v>
      </c>
      <c r="H35" s="55" t="s">
        <v>416</v>
      </c>
    </row>
    <row r="36" spans="1:8">
      <c r="A36" s="56" t="s">
        <v>287</v>
      </c>
      <c r="B36" s="17" t="s">
        <v>604</v>
      </c>
      <c r="C36" s="297" t="s">
        <v>591</v>
      </c>
      <c r="D36" s="316" t="s">
        <v>416</v>
      </c>
      <c r="E36" s="316" t="s">
        <v>416</v>
      </c>
      <c r="F36" s="43" t="s">
        <v>416</v>
      </c>
      <c r="G36" s="43" t="s">
        <v>416</v>
      </c>
      <c r="H36" s="55" t="s">
        <v>416</v>
      </c>
    </row>
    <row r="37" spans="1:8" ht="16.5" thickBot="1">
      <c r="A37" s="57">
        <v>1.9</v>
      </c>
      <c r="B37" s="58" t="s">
        <v>605</v>
      </c>
      <c r="C37" s="59" t="s">
        <v>591</v>
      </c>
      <c r="D37" s="317">
        <v>0</v>
      </c>
      <c r="E37" s="317">
        <v>0</v>
      </c>
      <c r="F37" s="43" t="s">
        <v>416</v>
      </c>
      <c r="G37" s="43" t="s">
        <v>416</v>
      </c>
      <c r="H37" s="53"/>
    </row>
    <row r="38" spans="1:8" ht="31.5">
      <c r="A38" s="49" t="s">
        <v>606</v>
      </c>
      <c r="B38" s="62" t="s">
        <v>607</v>
      </c>
      <c r="C38" s="51" t="s">
        <v>591</v>
      </c>
      <c r="D38" s="321">
        <f>D53+D62+D68+D69+D70+D73+D78+D79+D80</f>
        <v>95.407529999999994</v>
      </c>
      <c r="E38" s="321">
        <f>E53+E62+E68+E69+E70+E73+E77+E46</f>
        <v>48.261920000000003</v>
      </c>
      <c r="F38" s="52">
        <f>E38-D38</f>
        <v>-47.145609999999991</v>
      </c>
      <c r="G38" s="52">
        <f>F38/D38*100</f>
        <v>-49.414978042089544</v>
      </c>
      <c r="H38" s="53"/>
    </row>
    <row r="39" spans="1:8" ht="31.5">
      <c r="A39" s="54">
        <v>2.1</v>
      </c>
      <c r="B39" s="17" t="s">
        <v>592</v>
      </c>
      <c r="C39" s="297" t="s">
        <v>591</v>
      </c>
      <c r="D39" s="316" t="s">
        <v>416</v>
      </c>
      <c r="E39" s="316" t="s">
        <v>416</v>
      </c>
      <c r="F39" s="43" t="s">
        <v>416</v>
      </c>
      <c r="G39" s="43" t="s">
        <v>416</v>
      </c>
      <c r="H39" s="55" t="s">
        <v>416</v>
      </c>
    </row>
    <row r="40" spans="1:8" ht="31.5">
      <c r="A40" s="56" t="s">
        <v>288</v>
      </c>
      <c r="B40" s="17" t="s">
        <v>593</v>
      </c>
      <c r="C40" s="297" t="s">
        <v>591</v>
      </c>
      <c r="D40" s="316" t="s">
        <v>416</v>
      </c>
      <c r="E40" s="316" t="s">
        <v>416</v>
      </c>
      <c r="F40" s="43" t="s">
        <v>416</v>
      </c>
      <c r="G40" s="43" t="s">
        <v>416</v>
      </c>
      <c r="H40" s="55" t="s">
        <v>416</v>
      </c>
    </row>
    <row r="41" spans="1:8" ht="31.5">
      <c r="A41" s="56" t="s">
        <v>289</v>
      </c>
      <c r="B41" s="17" t="s">
        <v>594</v>
      </c>
      <c r="C41" s="297" t="s">
        <v>591</v>
      </c>
      <c r="D41" s="316" t="s">
        <v>416</v>
      </c>
      <c r="E41" s="316" t="s">
        <v>416</v>
      </c>
      <c r="F41" s="43" t="s">
        <v>416</v>
      </c>
      <c r="G41" s="43" t="s">
        <v>416</v>
      </c>
      <c r="H41" s="55" t="s">
        <v>416</v>
      </c>
    </row>
    <row r="42" spans="1:8" ht="31.5">
      <c r="A42" s="56" t="s">
        <v>290</v>
      </c>
      <c r="B42" s="17" t="s">
        <v>595</v>
      </c>
      <c r="C42" s="297" t="s">
        <v>591</v>
      </c>
      <c r="D42" s="316" t="s">
        <v>416</v>
      </c>
      <c r="E42" s="316" t="s">
        <v>416</v>
      </c>
      <c r="F42" s="43" t="s">
        <v>416</v>
      </c>
      <c r="G42" s="43" t="s">
        <v>416</v>
      </c>
      <c r="H42" s="55" t="s">
        <v>416</v>
      </c>
    </row>
    <row r="43" spans="1:8">
      <c r="A43" s="54">
        <v>2.2000000000000002</v>
      </c>
      <c r="B43" s="17" t="s">
        <v>596</v>
      </c>
      <c r="C43" s="297" t="s">
        <v>591</v>
      </c>
      <c r="D43" s="316" t="s">
        <v>416</v>
      </c>
      <c r="E43" s="316" t="s">
        <v>416</v>
      </c>
      <c r="F43" s="43" t="s">
        <v>416</v>
      </c>
      <c r="G43" s="43" t="s">
        <v>416</v>
      </c>
      <c r="H43" s="55" t="s">
        <v>416</v>
      </c>
    </row>
    <row r="44" spans="1:8">
      <c r="A44" s="54">
        <v>2.2999999999999998</v>
      </c>
      <c r="B44" s="17" t="s">
        <v>597</v>
      </c>
      <c r="C44" s="297" t="s">
        <v>591</v>
      </c>
      <c r="D44" s="318">
        <v>95.407529999999994</v>
      </c>
      <c r="E44" s="318">
        <f>E38-E46</f>
        <v>48.081910000000001</v>
      </c>
      <c r="F44" s="39">
        <f>E44-D44</f>
        <v>-47.325619999999994</v>
      </c>
      <c r="G44" s="39">
        <f>F44/D44*100</f>
        <v>-49.603652877293854</v>
      </c>
      <c r="H44" s="53"/>
    </row>
    <row r="45" spans="1:8">
      <c r="A45" s="54">
        <v>2.4</v>
      </c>
      <c r="B45" s="17" t="s">
        <v>598</v>
      </c>
      <c r="C45" s="297" t="s">
        <v>591</v>
      </c>
      <c r="D45" s="316" t="s">
        <v>416</v>
      </c>
      <c r="E45" s="316" t="s">
        <v>416</v>
      </c>
      <c r="F45" s="43" t="s">
        <v>416</v>
      </c>
      <c r="G45" s="42" t="s">
        <v>416</v>
      </c>
      <c r="H45" s="55" t="s">
        <v>416</v>
      </c>
    </row>
    <row r="46" spans="1:8">
      <c r="A46" s="54">
        <v>2.5</v>
      </c>
      <c r="B46" s="17" t="s">
        <v>599</v>
      </c>
      <c r="C46" s="297" t="s">
        <v>591</v>
      </c>
      <c r="D46" s="318">
        <v>0</v>
      </c>
      <c r="E46" s="322">
        <v>0.18001</v>
      </c>
      <c r="F46" s="39">
        <f>E46-D46</f>
        <v>0.18001</v>
      </c>
      <c r="G46" s="39" t="e">
        <f>F46/D46*100</f>
        <v>#DIV/0!</v>
      </c>
      <c r="H46" s="53"/>
    </row>
    <row r="47" spans="1:8">
      <c r="A47" s="54">
        <v>2.6</v>
      </c>
      <c r="B47" s="17" t="s">
        <v>600</v>
      </c>
      <c r="C47" s="297" t="s">
        <v>591</v>
      </c>
      <c r="D47" s="316" t="s">
        <v>416</v>
      </c>
      <c r="E47" s="316" t="s">
        <v>416</v>
      </c>
      <c r="F47" s="43" t="s">
        <v>416</v>
      </c>
      <c r="G47" s="42" t="s">
        <v>416</v>
      </c>
      <c r="H47" s="55" t="s">
        <v>416</v>
      </c>
    </row>
    <row r="48" spans="1:8">
      <c r="A48" s="54">
        <v>2.7</v>
      </c>
      <c r="B48" s="17" t="s">
        <v>601</v>
      </c>
      <c r="C48" s="297" t="s">
        <v>591</v>
      </c>
      <c r="D48" s="316" t="s">
        <v>416</v>
      </c>
      <c r="E48" s="316" t="s">
        <v>416</v>
      </c>
      <c r="F48" s="43" t="s">
        <v>416</v>
      </c>
      <c r="G48" s="43" t="s">
        <v>416</v>
      </c>
      <c r="H48" s="55" t="s">
        <v>416</v>
      </c>
    </row>
    <row r="49" spans="1:8" ht="31.5">
      <c r="A49" s="54">
        <v>2.8</v>
      </c>
      <c r="B49" s="17" t="s">
        <v>602</v>
      </c>
      <c r="C49" s="297" t="s">
        <v>591</v>
      </c>
      <c r="D49" s="316" t="s">
        <v>416</v>
      </c>
      <c r="E49" s="316" t="s">
        <v>416</v>
      </c>
      <c r="F49" s="43" t="s">
        <v>416</v>
      </c>
      <c r="G49" s="43" t="s">
        <v>416</v>
      </c>
      <c r="H49" s="55" t="s">
        <v>416</v>
      </c>
    </row>
    <row r="50" spans="1:8">
      <c r="A50" s="56" t="s">
        <v>291</v>
      </c>
      <c r="B50" s="17" t="s">
        <v>603</v>
      </c>
      <c r="C50" s="297" t="s">
        <v>591</v>
      </c>
      <c r="D50" s="316" t="s">
        <v>416</v>
      </c>
      <c r="E50" s="316" t="s">
        <v>416</v>
      </c>
      <c r="F50" s="43" t="s">
        <v>416</v>
      </c>
      <c r="G50" s="43" t="s">
        <v>416</v>
      </c>
      <c r="H50" s="55" t="s">
        <v>416</v>
      </c>
    </row>
    <row r="51" spans="1:8">
      <c r="A51" s="56" t="s">
        <v>292</v>
      </c>
      <c r="B51" s="17" t="s">
        <v>604</v>
      </c>
      <c r="C51" s="297" t="s">
        <v>591</v>
      </c>
      <c r="D51" s="316" t="s">
        <v>416</v>
      </c>
      <c r="E51" s="316" t="s">
        <v>416</v>
      </c>
      <c r="F51" s="43" t="s">
        <v>416</v>
      </c>
      <c r="G51" s="43" t="s">
        <v>416</v>
      </c>
      <c r="H51" s="55" t="s">
        <v>416</v>
      </c>
    </row>
    <row r="52" spans="1:8">
      <c r="A52" s="54">
        <v>2.9</v>
      </c>
      <c r="B52" s="17" t="s">
        <v>605</v>
      </c>
      <c r="C52" s="297" t="s">
        <v>591</v>
      </c>
      <c r="D52" s="318">
        <v>0</v>
      </c>
      <c r="E52" s="318">
        <v>0</v>
      </c>
      <c r="F52" s="39">
        <v>0</v>
      </c>
      <c r="G52" s="38">
        <v>0</v>
      </c>
      <c r="H52" s="55" t="s">
        <v>416</v>
      </c>
    </row>
    <row r="53" spans="1:8">
      <c r="A53" s="54" t="s">
        <v>608</v>
      </c>
      <c r="B53" s="17" t="s">
        <v>609</v>
      </c>
      <c r="C53" s="297" t="s">
        <v>591</v>
      </c>
      <c r="D53" s="318">
        <f>D54+D55+D60+D61</f>
        <v>5.0741399999999999</v>
      </c>
      <c r="E53" s="318">
        <f>E54+E55+E60+E61</f>
        <v>5.0000800000000005</v>
      </c>
      <c r="F53" s="39">
        <f>E53-D53</f>
        <v>-7.4059999999999349E-2</v>
      </c>
      <c r="G53" s="39">
        <f t="shared" ref="G53:G81" si="0">F53/D53*100</f>
        <v>-1.4595576787396358</v>
      </c>
      <c r="H53" s="53"/>
    </row>
    <row r="54" spans="1:8">
      <c r="A54" s="56" t="s">
        <v>288</v>
      </c>
      <c r="B54" s="17" t="s">
        <v>610</v>
      </c>
      <c r="C54" s="297" t="s">
        <v>591</v>
      </c>
      <c r="D54" s="318">
        <v>0</v>
      </c>
      <c r="E54" s="318">
        <v>0</v>
      </c>
      <c r="F54" s="39">
        <v>0</v>
      </c>
      <c r="G54" s="39">
        <v>0</v>
      </c>
      <c r="H54" s="55" t="s">
        <v>416</v>
      </c>
    </row>
    <row r="55" spans="1:8">
      <c r="A55" s="56" t="s">
        <v>289</v>
      </c>
      <c r="B55" s="17" t="s">
        <v>611</v>
      </c>
      <c r="C55" s="297" t="s">
        <v>591</v>
      </c>
      <c r="D55" s="318">
        <f>D56</f>
        <v>4.4439000000000002</v>
      </c>
      <c r="E55" s="318">
        <f>E56</f>
        <v>4.7771600000000003</v>
      </c>
      <c r="F55" s="39">
        <f t="shared" ref="F55:F81" si="1">E55-D55</f>
        <v>0.33326000000000011</v>
      </c>
      <c r="G55" s="39">
        <f t="shared" si="0"/>
        <v>7.4992686604109027</v>
      </c>
      <c r="H55" s="53"/>
    </row>
    <row r="56" spans="1:8" ht="31.5">
      <c r="A56" s="54" t="s">
        <v>612</v>
      </c>
      <c r="B56" s="17" t="s">
        <v>613</v>
      </c>
      <c r="C56" s="297" t="s">
        <v>591</v>
      </c>
      <c r="D56" s="318">
        <f>D57+D58</f>
        <v>4.4439000000000002</v>
      </c>
      <c r="E56" s="318">
        <f>E57+E58</f>
        <v>4.7771600000000003</v>
      </c>
      <c r="F56" s="39">
        <f t="shared" si="1"/>
        <v>0.33326000000000011</v>
      </c>
      <c r="G56" s="39">
        <f t="shared" si="0"/>
        <v>7.4992686604109027</v>
      </c>
      <c r="H56" s="53"/>
    </row>
    <row r="57" spans="1:8" ht="31.5">
      <c r="A57" s="54" t="s">
        <v>614</v>
      </c>
      <c r="B57" s="17" t="s">
        <v>615</v>
      </c>
      <c r="C57" s="297" t="s">
        <v>591</v>
      </c>
      <c r="D57" s="318">
        <v>4.4439000000000002</v>
      </c>
      <c r="E57" s="318">
        <v>4.7771600000000003</v>
      </c>
      <c r="F57" s="39">
        <f t="shared" si="1"/>
        <v>0.33326000000000011</v>
      </c>
      <c r="G57" s="39">
        <f t="shared" si="0"/>
        <v>7.4992686604109027</v>
      </c>
      <c r="H57" s="53"/>
    </row>
    <row r="58" spans="1:8">
      <c r="A58" s="54" t="s">
        <v>616</v>
      </c>
      <c r="B58" s="17" t="s">
        <v>617</v>
      </c>
      <c r="C58" s="297" t="s">
        <v>591</v>
      </c>
      <c r="D58" s="318">
        <v>0</v>
      </c>
      <c r="E58" s="318">
        <v>0</v>
      </c>
      <c r="F58" s="39">
        <f t="shared" si="1"/>
        <v>0</v>
      </c>
      <c r="G58" s="39">
        <v>0</v>
      </c>
      <c r="H58" s="55" t="s">
        <v>416</v>
      </c>
    </row>
    <row r="59" spans="1:8">
      <c r="A59" s="54" t="s">
        <v>618</v>
      </c>
      <c r="B59" s="17" t="s">
        <v>619</v>
      </c>
      <c r="C59" s="297" t="s">
        <v>591</v>
      </c>
      <c r="D59" s="318">
        <v>0</v>
      </c>
      <c r="E59" s="318">
        <v>0</v>
      </c>
      <c r="F59" s="39">
        <f t="shared" si="1"/>
        <v>0</v>
      </c>
      <c r="G59" s="39">
        <v>0</v>
      </c>
      <c r="H59" s="55" t="s">
        <v>416</v>
      </c>
    </row>
    <row r="60" spans="1:8">
      <c r="A60" s="56" t="s">
        <v>290</v>
      </c>
      <c r="B60" s="17" t="s">
        <v>620</v>
      </c>
      <c r="C60" s="297" t="s">
        <v>591</v>
      </c>
      <c r="D60" s="318">
        <v>0.63024000000000002</v>
      </c>
      <c r="E60" s="318">
        <v>0.22292000000000001</v>
      </c>
      <c r="F60" s="39">
        <f t="shared" si="1"/>
        <v>-0.40732000000000002</v>
      </c>
      <c r="G60" s="39">
        <f t="shared" si="0"/>
        <v>-64.629347550139627</v>
      </c>
      <c r="H60" s="53"/>
    </row>
    <row r="61" spans="1:8">
      <c r="A61" s="56" t="s">
        <v>293</v>
      </c>
      <c r="B61" s="17" t="s">
        <v>621</v>
      </c>
      <c r="C61" s="297" t="s">
        <v>591</v>
      </c>
      <c r="D61" s="318">
        <v>0</v>
      </c>
      <c r="E61" s="318">
        <v>0</v>
      </c>
      <c r="F61" s="39">
        <f t="shared" si="1"/>
        <v>0</v>
      </c>
      <c r="G61" s="39">
        <v>0</v>
      </c>
      <c r="H61" s="55" t="s">
        <v>416</v>
      </c>
    </row>
    <row r="62" spans="1:8" ht="31.5">
      <c r="A62" s="54" t="s">
        <v>622</v>
      </c>
      <c r="B62" s="17" t="s">
        <v>623</v>
      </c>
      <c r="C62" s="297" t="s">
        <v>591</v>
      </c>
      <c r="D62" s="318">
        <f>D64+D67</f>
        <v>45.091479999999997</v>
      </c>
      <c r="E62" s="318">
        <f>E64+E67</f>
        <v>21.025639999999999</v>
      </c>
      <c r="F62" s="39">
        <f t="shared" si="1"/>
        <v>-24.065839999999998</v>
      </c>
      <c r="G62" s="39">
        <f t="shared" si="0"/>
        <v>-53.371146833060259</v>
      </c>
      <c r="H62" s="53"/>
    </row>
    <row r="63" spans="1:8" ht="31.5">
      <c r="A63" s="56" t="s">
        <v>294</v>
      </c>
      <c r="B63" s="17" t="s">
        <v>624</v>
      </c>
      <c r="C63" s="297" t="s">
        <v>591</v>
      </c>
      <c r="D63" s="318">
        <v>0.76514000000000004</v>
      </c>
      <c r="E63" s="318">
        <v>0.38264999999999999</v>
      </c>
      <c r="F63" s="39">
        <f t="shared" si="1"/>
        <v>-0.38249000000000005</v>
      </c>
      <c r="G63" s="39">
        <v>0</v>
      </c>
      <c r="H63" s="55" t="s">
        <v>416</v>
      </c>
    </row>
    <row r="64" spans="1:8" ht="31.5">
      <c r="A64" s="56" t="s">
        <v>295</v>
      </c>
      <c r="B64" s="17" t="s">
        <v>625</v>
      </c>
      <c r="C64" s="297" t="s">
        <v>591</v>
      </c>
      <c r="D64" s="318">
        <f>45.48079-D63</f>
        <v>44.715649999999997</v>
      </c>
      <c r="E64" s="318">
        <v>20.76397</v>
      </c>
      <c r="F64" s="39">
        <f t="shared" si="1"/>
        <v>-23.951679999999996</v>
      </c>
      <c r="G64" s="39">
        <f t="shared" si="0"/>
        <v>-53.564423194116593</v>
      </c>
      <c r="H64" s="53"/>
    </row>
    <row r="65" spans="1:8">
      <c r="A65" s="56" t="s">
        <v>296</v>
      </c>
      <c r="B65" s="17" t="s">
        <v>626</v>
      </c>
      <c r="C65" s="297" t="s">
        <v>591</v>
      </c>
      <c r="D65" s="318">
        <v>0</v>
      </c>
      <c r="E65" s="318">
        <v>0</v>
      </c>
      <c r="F65" s="39">
        <f t="shared" si="1"/>
        <v>0</v>
      </c>
      <c r="G65" s="39" t="e">
        <f t="shared" si="0"/>
        <v>#DIV/0!</v>
      </c>
      <c r="H65" s="55" t="s">
        <v>416</v>
      </c>
    </row>
    <row r="66" spans="1:8">
      <c r="A66" s="56" t="s">
        <v>297</v>
      </c>
      <c r="B66" s="17" t="s">
        <v>627</v>
      </c>
      <c r="C66" s="297" t="s">
        <v>591</v>
      </c>
      <c r="D66" s="318">
        <v>0</v>
      </c>
      <c r="E66" s="318">
        <v>0</v>
      </c>
      <c r="F66" s="39">
        <f t="shared" si="1"/>
        <v>0</v>
      </c>
      <c r="G66" s="39" t="e">
        <f t="shared" si="0"/>
        <v>#DIV/0!</v>
      </c>
      <c r="H66" s="55" t="s">
        <v>416</v>
      </c>
    </row>
    <row r="67" spans="1:8">
      <c r="A67" s="56" t="s">
        <v>298</v>
      </c>
      <c r="B67" s="17" t="s">
        <v>628</v>
      </c>
      <c r="C67" s="297" t="s">
        <v>591</v>
      </c>
      <c r="D67" s="319">
        <v>0.37583</v>
      </c>
      <c r="E67" s="319">
        <v>0.26167000000000001</v>
      </c>
      <c r="F67" s="39">
        <f t="shared" si="1"/>
        <v>-0.11415999999999998</v>
      </c>
      <c r="G67" s="39">
        <f t="shared" si="0"/>
        <v>-30.37543570231221</v>
      </c>
      <c r="H67" s="53"/>
    </row>
    <row r="68" spans="1:8">
      <c r="A68" s="54" t="s">
        <v>629</v>
      </c>
      <c r="B68" s="17" t="s">
        <v>630</v>
      </c>
      <c r="C68" s="297" t="s">
        <v>591</v>
      </c>
      <c r="D68" s="319">
        <f>18.70524+5.68639</f>
        <v>24.391629999999999</v>
      </c>
      <c r="E68" s="319">
        <f>8.39223+2.23678</f>
        <v>10.629009999999999</v>
      </c>
      <c r="F68" s="39">
        <f t="shared" si="1"/>
        <v>-13.76262</v>
      </c>
      <c r="G68" s="39">
        <f t="shared" si="0"/>
        <v>-56.423535450480358</v>
      </c>
      <c r="H68" s="53"/>
    </row>
    <row r="69" spans="1:8">
      <c r="A69" s="54" t="s">
        <v>631</v>
      </c>
      <c r="B69" s="17" t="s">
        <v>632</v>
      </c>
      <c r="C69" s="297" t="s">
        <v>591</v>
      </c>
      <c r="D69" s="319">
        <v>3.14134</v>
      </c>
      <c r="E69" s="319">
        <v>2.0200100000000001</v>
      </c>
      <c r="F69" s="39">
        <f t="shared" si="1"/>
        <v>-1.1213299999999999</v>
      </c>
      <c r="G69" s="39">
        <f t="shared" si="0"/>
        <v>-35.695913209012716</v>
      </c>
      <c r="H69" s="53"/>
    </row>
    <row r="70" spans="1:8">
      <c r="A70" s="54" t="s">
        <v>633</v>
      </c>
      <c r="B70" s="17" t="s">
        <v>634</v>
      </c>
      <c r="C70" s="297" t="s">
        <v>591</v>
      </c>
      <c r="D70" s="319">
        <f>D71+D72</f>
        <v>1.31918</v>
      </c>
      <c r="E70" s="319">
        <f>E71+E72</f>
        <v>0.76287000000000005</v>
      </c>
      <c r="F70" s="39">
        <f t="shared" si="1"/>
        <v>-0.55630999999999997</v>
      </c>
      <c r="G70" s="39">
        <f t="shared" si="0"/>
        <v>-42.170894040237116</v>
      </c>
      <c r="H70" s="53"/>
    </row>
    <row r="71" spans="1:8">
      <c r="A71" s="56" t="s">
        <v>299</v>
      </c>
      <c r="B71" s="17" t="s">
        <v>635</v>
      </c>
      <c r="C71" s="297" t="s">
        <v>591</v>
      </c>
      <c r="D71" s="319">
        <v>1.30572</v>
      </c>
      <c r="E71" s="319">
        <v>0.75502000000000002</v>
      </c>
      <c r="F71" s="39">
        <f t="shared" si="1"/>
        <v>-0.55069999999999997</v>
      </c>
      <c r="G71" s="39">
        <f t="shared" si="0"/>
        <v>-42.175964218974968</v>
      </c>
      <c r="H71" s="53"/>
    </row>
    <row r="72" spans="1:8">
      <c r="A72" s="56" t="s">
        <v>300</v>
      </c>
      <c r="B72" s="17" t="s">
        <v>636</v>
      </c>
      <c r="C72" s="297" t="s">
        <v>591</v>
      </c>
      <c r="D72" s="319">
        <f>0.01044+0.00302</f>
        <v>1.346E-2</v>
      </c>
      <c r="E72" s="319">
        <f>0.00634+0.00151</f>
        <v>7.8499999999999993E-3</v>
      </c>
      <c r="F72" s="39">
        <f t="shared" si="1"/>
        <v>-5.6100000000000004E-3</v>
      </c>
      <c r="G72" s="39">
        <f t="shared" si="0"/>
        <v>-41.679049034175335</v>
      </c>
      <c r="H72" s="53"/>
    </row>
    <row r="73" spans="1:8">
      <c r="A73" s="54" t="s">
        <v>637</v>
      </c>
      <c r="B73" s="17" t="s">
        <v>638</v>
      </c>
      <c r="C73" s="297" t="s">
        <v>591</v>
      </c>
      <c r="D73" s="319">
        <f>D74+D75+D76</f>
        <v>14.30874</v>
      </c>
      <c r="E73" s="319">
        <f>E74+E75+E76</f>
        <v>7.8613399999999993</v>
      </c>
      <c r="F73" s="39">
        <f t="shared" si="1"/>
        <v>-6.4474000000000009</v>
      </c>
      <c r="G73" s="39">
        <f t="shared" si="0"/>
        <v>-45.059173623952923</v>
      </c>
      <c r="H73" s="53"/>
    </row>
    <row r="74" spans="1:8">
      <c r="A74" s="56" t="s">
        <v>301</v>
      </c>
      <c r="B74" s="17" t="s">
        <v>639</v>
      </c>
      <c r="C74" s="297" t="s">
        <v>591</v>
      </c>
      <c r="D74" s="319">
        <v>0.25122</v>
      </c>
      <c r="E74" s="319">
        <v>0</v>
      </c>
      <c r="F74" s="39">
        <f t="shared" si="1"/>
        <v>-0.25122</v>
      </c>
      <c r="G74" s="39">
        <f t="shared" si="0"/>
        <v>-100</v>
      </c>
      <c r="H74" s="53"/>
    </row>
    <row r="75" spans="1:8">
      <c r="A75" s="56" t="s">
        <v>302</v>
      </c>
      <c r="B75" s="17" t="s">
        <v>640</v>
      </c>
      <c r="C75" s="297" t="s">
        <v>591</v>
      </c>
      <c r="D75" s="319">
        <v>10.239229999999999</v>
      </c>
      <c r="E75" s="319">
        <f>7.05474+0.04561+0.2314</f>
        <v>7.3317499999999995</v>
      </c>
      <c r="F75" s="39">
        <f t="shared" si="1"/>
        <v>-2.9074799999999996</v>
      </c>
      <c r="G75" s="39">
        <f t="shared" si="0"/>
        <v>-28.395494583088766</v>
      </c>
      <c r="H75" s="53"/>
    </row>
    <row r="76" spans="1:8">
      <c r="A76" s="56" t="s">
        <v>303</v>
      </c>
      <c r="B76" s="17" t="s">
        <v>641</v>
      </c>
      <c r="C76" s="297" t="s">
        <v>591</v>
      </c>
      <c r="D76" s="319">
        <f>2.105+1.71329</f>
        <v>3.8182900000000002</v>
      </c>
      <c r="E76" s="322">
        <v>0.52959000000000001</v>
      </c>
      <c r="F76" s="39">
        <f t="shared" si="1"/>
        <v>-3.2887000000000004</v>
      </c>
      <c r="G76" s="39">
        <f t="shared" si="0"/>
        <v>-86.1301786925561</v>
      </c>
      <c r="H76" s="53"/>
    </row>
    <row r="77" spans="1:8">
      <c r="A77" s="54" t="s">
        <v>642</v>
      </c>
      <c r="B77" s="18" t="s">
        <v>643</v>
      </c>
      <c r="C77" s="297" t="s">
        <v>591</v>
      </c>
      <c r="D77" s="319">
        <f>D78+D79+D80</f>
        <v>2.0810200000000001</v>
      </c>
      <c r="E77" s="319">
        <f>E78+E79+E80</f>
        <v>0.78295999999999999</v>
      </c>
      <c r="F77" s="39">
        <f t="shared" si="1"/>
        <v>-1.29806</v>
      </c>
      <c r="G77" s="39">
        <f t="shared" si="0"/>
        <v>-62.376142468597131</v>
      </c>
      <c r="H77" s="53"/>
    </row>
    <row r="78" spans="1:8">
      <c r="A78" s="56" t="s">
        <v>304</v>
      </c>
      <c r="B78" s="17" t="s">
        <v>644</v>
      </c>
      <c r="C78" s="297" t="s">
        <v>591</v>
      </c>
      <c r="D78" s="319">
        <v>2.0810200000000001</v>
      </c>
      <c r="E78" s="319">
        <v>0.78295999999999999</v>
      </c>
      <c r="F78" s="39">
        <f t="shared" si="1"/>
        <v>-1.29806</v>
      </c>
      <c r="G78" s="39">
        <f t="shared" si="0"/>
        <v>-62.376142468597131</v>
      </c>
      <c r="H78" s="53"/>
    </row>
    <row r="79" spans="1:8">
      <c r="A79" s="56" t="s">
        <v>305</v>
      </c>
      <c r="B79" s="17" t="s">
        <v>645</v>
      </c>
      <c r="C79" s="297" t="s">
        <v>591</v>
      </c>
      <c r="D79" s="319">
        <v>0</v>
      </c>
      <c r="E79" s="319">
        <v>0</v>
      </c>
      <c r="F79" s="39">
        <f t="shared" si="1"/>
        <v>0</v>
      </c>
      <c r="G79" s="39">
        <v>0</v>
      </c>
      <c r="H79" s="53"/>
    </row>
    <row r="80" spans="1:8" ht="16.5" thickBot="1">
      <c r="A80" s="63" t="s">
        <v>306</v>
      </c>
      <c r="B80" s="58" t="s">
        <v>646</v>
      </c>
      <c r="C80" s="59" t="s">
        <v>591</v>
      </c>
      <c r="D80" s="320">
        <v>0</v>
      </c>
      <c r="E80" s="320">
        <v>0</v>
      </c>
      <c r="F80" s="39">
        <f t="shared" si="1"/>
        <v>0</v>
      </c>
      <c r="G80" s="60">
        <v>0</v>
      </c>
      <c r="H80" s="53"/>
    </row>
    <row r="81" spans="1:8" ht="30.75">
      <c r="A81" s="49" t="s">
        <v>647</v>
      </c>
      <c r="B81" s="50" t="s">
        <v>921</v>
      </c>
      <c r="C81" s="51" t="s">
        <v>591</v>
      </c>
      <c r="D81" s="315">
        <f>D23-D38</f>
        <v>0.13276000000000465</v>
      </c>
      <c r="E81" s="315">
        <f>E23-E38</f>
        <v>-1.9967000000000041</v>
      </c>
      <c r="F81" s="39">
        <f t="shared" si="1"/>
        <v>-2.1294600000000088</v>
      </c>
      <c r="G81" s="52">
        <f t="shared" si="0"/>
        <v>-1603.9921663151056</v>
      </c>
      <c r="H81" s="53"/>
    </row>
    <row r="82" spans="1:8" ht="31.5">
      <c r="A82" s="54">
        <v>3.1</v>
      </c>
      <c r="B82" s="17" t="s">
        <v>592</v>
      </c>
      <c r="C82" s="297" t="s">
        <v>591</v>
      </c>
      <c r="D82" s="316" t="s">
        <v>416</v>
      </c>
      <c r="E82" s="316" t="s">
        <v>416</v>
      </c>
      <c r="F82" s="43" t="s">
        <v>416</v>
      </c>
      <c r="G82" s="42" t="s">
        <v>416</v>
      </c>
      <c r="H82" s="55" t="s">
        <v>416</v>
      </c>
    </row>
    <row r="83" spans="1:8" ht="31.5">
      <c r="A83" s="56" t="s">
        <v>307</v>
      </c>
      <c r="B83" s="17" t="s">
        <v>593</v>
      </c>
      <c r="C83" s="297" t="s">
        <v>591</v>
      </c>
      <c r="D83" s="316" t="s">
        <v>416</v>
      </c>
      <c r="E83" s="316" t="s">
        <v>416</v>
      </c>
      <c r="F83" s="43" t="s">
        <v>416</v>
      </c>
      <c r="G83" s="42" t="s">
        <v>416</v>
      </c>
      <c r="H83" s="55" t="s">
        <v>416</v>
      </c>
    </row>
    <row r="84" spans="1:8" ht="31.5">
      <c r="A84" s="56" t="s">
        <v>308</v>
      </c>
      <c r="B84" s="17" t="s">
        <v>594</v>
      </c>
      <c r="C84" s="297" t="s">
        <v>591</v>
      </c>
      <c r="D84" s="316" t="s">
        <v>416</v>
      </c>
      <c r="E84" s="316" t="s">
        <v>416</v>
      </c>
      <c r="F84" s="43" t="s">
        <v>416</v>
      </c>
      <c r="G84" s="42" t="s">
        <v>416</v>
      </c>
      <c r="H84" s="55" t="s">
        <v>416</v>
      </c>
    </row>
    <row r="85" spans="1:8" ht="31.5">
      <c r="A85" s="56" t="s">
        <v>309</v>
      </c>
      <c r="B85" s="17" t="s">
        <v>595</v>
      </c>
      <c r="C85" s="297" t="s">
        <v>591</v>
      </c>
      <c r="D85" s="316" t="s">
        <v>416</v>
      </c>
      <c r="E85" s="316" t="s">
        <v>416</v>
      </c>
      <c r="F85" s="43" t="s">
        <v>416</v>
      </c>
      <c r="G85" s="42" t="s">
        <v>416</v>
      </c>
      <c r="H85" s="55" t="s">
        <v>416</v>
      </c>
    </row>
    <row r="86" spans="1:8">
      <c r="A86" s="54">
        <v>3.2</v>
      </c>
      <c r="B86" s="17" t="s">
        <v>596</v>
      </c>
      <c r="C86" s="297" t="s">
        <v>591</v>
      </c>
      <c r="D86" s="316" t="s">
        <v>416</v>
      </c>
      <c r="E86" s="316" t="s">
        <v>416</v>
      </c>
      <c r="F86" s="43" t="s">
        <v>416</v>
      </c>
      <c r="G86" s="42" t="s">
        <v>416</v>
      </c>
      <c r="H86" s="55" t="s">
        <v>416</v>
      </c>
    </row>
    <row r="87" spans="1:8">
      <c r="A87" s="54">
        <v>3.3</v>
      </c>
      <c r="B87" s="17" t="s">
        <v>597</v>
      </c>
      <c r="C87" s="297" t="s">
        <v>591</v>
      </c>
      <c r="D87" s="319">
        <f>D29-D44</f>
        <v>0.13276000000000465</v>
      </c>
      <c r="E87" s="319">
        <f>E29-E44</f>
        <v>-2.0115300000000005</v>
      </c>
      <c r="F87" s="39">
        <f>E87-D87</f>
        <v>-2.1442900000000051</v>
      </c>
      <c r="G87" s="39">
        <f>F87/D87*100</f>
        <v>-1615.162699608263</v>
      </c>
      <c r="H87" s="64"/>
    </row>
    <row r="88" spans="1:8">
      <c r="A88" s="54">
        <v>3.4</v>
      </c>
      <c r="B88" s="17" t="s">
        <v>598</v>
      </c>
      <c r="C88" s="297" t="s">
        <v>591</v>
      </c>
      <c r="D88" s="316" t="s">
        <v>416</v>
      </c>
      <c r="E88" s="316" t="s">
        <v>416</v>
      </c>
      <c r="F88" s="43" t="s">
        <v>416</v>
      </c>
      <c r="G88" s="42" t="s">
        <v>416</v>
      </c>
      <c r="H88" s="55" t="s">
        <v>416</v>
      </c>
    </row>
    <row r="89" spans="1:8">
      <c r="A89" s="54">
        <v>3.5</v>
      </c>
      <c r="B89" s="17" t="s">
        <v>599</v>
      </c>
      <c r="C89" s="297" t="s">
        <v>591</v>
      </c>
      <c r="D89" s="319">
        <f>D31-D46</f>
        <v>0</v>
      </c>
      <c r="E89" s="319">
        <f>E31-E46</f>
        <v>1.483000000000001E-2</v>
      </c>
      <c r="F89" s="39">
        <f>E89-D89</f>
        <v>1.483000000000001E-2</v>
      </c>
      <c r="G89" s="39" t="e">
        <f>F89/D89*100</f>
        <v>#DIV/0!</v>
      </c>
      <c r="H89" s="64"/>
    </row>
    <row r="90" spans="1:8">
      <c r="A90" s="54">
        <v>3.6</v>
      </c>
      <c r="B90" s="17" t="s">
        <v>600</v>
      </c>
      <c r="C90" s="297" t="s">
        <v>591</v>
      </c>
      <c r="D90" s="316" t="s">
        <v>416</v>
      </c>
      <c r="E90" s="316" t="s">
        <v>416</v>
      </c>
      <c r="F90" s="43" t="s">
        <v>416</v>
      </c>
      <c r="G90" s="43" t="s">
        <v>416</v>
      </c>
      <c r="H90" s="55" t="s">
        <v>416</v>
      </c>
    </row>
    <row r="91" spans="1:8">
      <c r="A91" s="54">
        <v>3.7</v>
      </c>
      <c r="B91" s="17" t="s">
        <v>601</v>
      </c>
      <c r="C91" s="297" t="s">
        <v>591</v>
      </c>
      <c r="D91" s="316" t="s">
        <v>416</v>
      </c>
      <c r="E91" s="316" t="s">
        <v>416</v>
      </c>
      <c r="F91" s="43" t="s">
        <v>416</v>
      </c>
      <c r="G91" s="43" t="s">
        <v>416</v>
      </c>
      <c r="H91" s="55" t="s">
        <v>416</v>
      </c>
    </row>
    <row r="92" spans="1:8" ht="31.5">
      <c r="A92" s="54">
        <v>3.8</v>
      </c>
      <c r="B92" s="17" t="s">
        <v>602</v>
      </c>
      <c r="C92" s="297" t="s">
        <v>591</v>
      </c>
      <c r="D92" s="316" t="s">
        <v>416</v>
      </c>
      <c r="E92" s="316" t="s">
        <v>416</v>
      </c>
      <c r="F92" s="43" t="s">
        <v>416</v>
      </c>
      <c r="G92" s="43" t="s">
        <v>416</v>
      </c>
      <c r="H92" s="55" t="s">
        <v>416</v>
      </c>
    </row>
    <row r="93" spans="1:8">
      <c r="A93" s="56" t="s">
        <v>310</v>
      </c>
      <c r="B93" s="17" t="s">
        <v>603</v>
      </c>
      <c r="C93" s="297" t="s">
        <v>591</v>
      </c>
      <c r="D93" s="316" t="s">
        <v>416</v>
      </c>
      <c r="E93" s="316" t="s">
        <v>416</v>
      </c>
      <c r="F93" s="43" t="s">
        <v>416</v>
      </c>
      <c r="G93" s="43" t="s">
        <v>416</v>
      </c>
      <c r="H93" s="55" t="s">
        <v>416</v>
      </c>
    </row>
    <row r="94" spans="1:8">
      <c r="A94" s="56" t="s">
        <v>311</v>
      </c>
      <c r="B94" s="17" t="s">
        <v>604</v>
      </c>
      <c r="C94" s="297" t="s">
        <v>591</v>
      </c>
      <c r="D94" s="316" t="s">
        <v>416</v>
      </c>
      <c r="E94" s="316" t="s">
        <v>416</v>
      </c>
      <c r="F94" s="43" t="s">
        <v>416</v>
      </c>
      <c r="G94" s="43" t="s">
        <v>416</v>
      </c>
      <c r="H94" s="55" t="s">
        <v>416</v>
      </c>
    </row>
    <row r="95" spans="1:8" ht="16.5" thickBot="1">
      <c r="A95" s="213">
        <v>3.9</v>
      </c>
      <c r="B95" s="214" t="s">
        <v>605</v>
      </c>
      <c r="C95" s="296" t="s">
        <v>591</v>
      </c>
      <c r="D95" s="323">
        <f>D37-D52</f>
        <v>0</v>
      </c>
      <c r="E95" s="323">
        <f>E37-E52</f>
        <v>0</v>
      </c>
      <c r="F95" s="215">
        <f t="shared" ref="F95:F109" si="2">E95-D95</f>
        <v>0</v>
      </c>
      <c r="G95" s="216">
        <v>0</v>
      </c>
      <c r="H95" s="217" t="s">
        <v>416</v>
      </c>
    </row>
    <row r="96" spans="1:8" ht="16.5" thickBot="1">
      <c r="A96" s="219" t="s">
        <v>648</v>
      </c>
      <c r="B96" s="220" t="s">
        <v>922</v>
      </c>
      <c r="C96" s="221" t="s">
        <v>591</v>
      </c>
      <c r="D96" s="324">
        <f>D97-D103</f>
        <v>0</v>
      </c>
      <c r="E96" s="324">
        <f>E97-E103</f>
        <v>0</v>
      </c>
      <c r="F96" s="222">
        <f t="shared" si="2"/>
        <v>0</v>
      </c>
      <c r="G96" s="223">
        <v>0</v>
      </c>
      <c r="H96" s="224"/>
    </row>
    <row r="97" spans="1:8">
      <c r="A97" s="49">
        <v>4.0999999999999996</v>
      </c>
      <c r="B97" s="50" t="s">
        <v>649</v>
      </c>
      <c r="C97" s="51" t="s">
        <v>591</v>
      </c>
      <c r="D97" s="315">
        <v>0</v>
      </c>
      <c r="E97" s="315">
        <f>E98+E99+E100+E102</f>
        <v>0</v>
      </c>
      <c r="F97" s="52">
        <f t="shared" si="2"/>
        <v>0</v>
      </c>
      <c r="G97" s="65">
        <v>0</v>
      </c>
      <c r="H97" s="225"/>
    </row>
    <row r="98" spans="1:8">
      <c r="A98" s="56" t="s">
        <v>313</v>
      </c>
      <c r="B98" s="17" t="s">
        <v>650</v>
      </c>
      <c r="C98" s="297" t="s">
        <v>591</v>
      </c>
      <c r="D98" s="319">
        <v>0</v>
      </c>
      <c r="E98" s="319">
        <v>0</v>
      </c>
      <c r="F98" s="39">
        <f t="shared" si="2"/>
        <v>0</v>
      </c>
      <c r="G98" s="38">
        <v>0</v>
      </c>
      <c r="H98" s="226"/>
    </row>
    <row r="99" spans="1:8">
      <c r="A99" s="56" t="s">
        <v>312</v>
      </c>
      <c r="B99" s="17" t="s">
        <v>651</v>
      </c>
      <c r="C99" s="297" t="s">
        <v>591</v>
      </c>
      <c r="D99" s="319">
        <v>0</v>
      </c>
      <c r="E99" s="319">
        <v>0</v>
      </c>
      <c r="F99" s="39">
        <f t="shared" si="2"/>
        <v>0</v>
      </c>
      <c r="G99" s="38">
        <v>0</v>
      </c>
      <c r="H99" s="226"/>
    </row>
    <row r="100" spans="1:8">
      <c r="A100" s="56" t="s">
        <v>314</v>
      </c>
      <c r="B100" s="17" t="s">
        <v>652</v>
      </c>
      <c r="C100" s="297" t="s">
        <v>591</v>
      </c>
      <c r="D100" s="319">
        <v>0</v>
      </c>
      <c r="E100" s="319">
        <v>0</v>
      </c>
      <c r="F100" s="39">
        <f t="shared" si="2"/>
        <v>0</v>
      </c>
      <c r="G100" s="38">
        <v>0</v>
      </c>
      <c r="H100" s="226"/>
    </row>
    <row r="101" spans="1:8">
      <c r="A101" s="54" t="s">
        <v>653</v>
      </c>
      <c r="B101" s="17" t="s">
        <v>654</v>
      </c>
      <c r="C101" s="297" t="s">
        <v>591</v>
      </c>
      <c r="D101" s="319">
        <v>0</v>
      </c>
      <c r="E101" s="319">
        <v>0</v>
      </c>
      <c r="F101" s="39">
        <f t="shared" si="2"/>
        <v>0</v>
      </c>
      <c r="G101" s="38">
        <v>0</v>
      </c>
      <c r="H101" s="226"/>
    </row>
    <row r="102" spans="1:8" ht="16.5" thickBot="1">
      <c r="A102" s="63" t="s">
        <v>315</v>
      </c>
      <c r="B102" s="58" t="s">
        <v>655</v>
      </c>
      <c r="C102" s="59" t="s">
        <v>591</v>
      </c>
      <c r="D102" s="320">
        <v>0</v>
      </c>
      <c r="E102" s="320">
        <v>0</v>
      </c>
      <c r="F102" s="60">
        <f t="shared" si="2"/>
        <v>0</v>
      </c>
      <c r="G102" s="61">
        <v>0</v>
      </c>
      <c r="H102" s="227"/>
    </row>
    <row r="103" spans="1:8">
      <c r="A103" s="49">
        <v>4.2</v>
      </c>
      <c r="B103" s="50" t="s">
        <v>638</v>
      </c>
      <c r="C103" s="51" t="s">
        <v>591</v>
      </c>
      <c r="D103" s="315">
        <f>D104+D105+D106+D108</f>
        <v>0</v>
      </c>
      <c r="E103" s="315">
        <f>E104+E105+E106+E108+E107</f>
        <v>0</v>
      </c>
      <c r="F103" s="52">
        <f t="shared" si="2"/>
        <v>0</v>
      </c>
      <c r="G103" s="65">
        <v>0</v>
      </c>
      <c r="H103" s="225"/>
    </row>
    <row r="104" spans="1:8">
      <c r="A104" s="56" t="s">
        <v>316</v>
      </c>
      <c r="B104" s="17" t="s">
        <v>656</v>
      </c>
      <c r="C104" s="297" t="s">
        <v>591</v>
      </c>
      <c r="D104" s="319">
        <v>0</v>
      </c>
      <c r="E104" s="319">
        <v>0</v>
      </c>
      <c r="F104" s="39">
        <f t="shared" si="2"/>
        <v>0</v>
      </c>
      <c r="G104" s="38">
        <v>0</v>
      </c>
      <c r="H104" s="226"/>
    </row>
    <row r="105" spans="1:8">
      <c r="A105" s="56" t="s">
        <v>317</v>
      </c>
      <c r="B105" s="17" t="s">
        <v>657</v>
      </c>
      <c r="C105" s="297" t="s">
        <v>591</v>
      </c>
      <c r="D105" s="319">
        <v>0</v>
      </c>
      <c r="E105" s="319">
        <v>0</v>
      </c>
      <c r="F105" s="39">
        <f t="shared" si="2"/>
        <v>0</v>
      </c>
      <c r="G105" s="38">
        <v>0</v>
      </c>
      <c r="H105" s="226"/>
    </row>
    <row r="106" spans="1:8">
      <c r="A106" s="56" t="s">
        <v>318</v>
      </c>
      <c r="B106" s="17" t="s">
        <v>658</v>
      </c>
      <c r="C106" s="297" t="s">
        <v>591</v>
      </c>
      <c r="D106" s="319">
        <v>0</v>
      </c>
      <c r="E106" s="319">
        <v>0</v>
      </c>
      <c r="F106" s="39">
        <f t="shared" si="2"/>
        <v>0</v>
      </c>
      <c r="G106" s="38">
        <v>0</v>
      </c>
      <c r="H106" s="226"/>
    </row>
    <row r="107" spans="1:8">
      <c r="A107" s="54" t="s">
        <v>659</v>
      </c>
      <c r="B107" s="17" t="s">
        <v>654</v>
      </c>
      <c r="C107" s="297" t="s">
        <v>591</v>
      </c>
      <c r="D107" s="319">
        <v>0</v>
      </c>
      <c r="E107" s="319">
        <v>0</v>
      </c>
      <c r="F107" s="39">
        <f t="shared" si="2"/>
        <v>0</v>
      </c>
      <c r="G107" s="38">
        <v>0</v>
      </c>
      <c r="H107" s="226"/>
    </row>
    <row r="108" spans="1:8" ht="16.5" thickBot="1">
      <c r="A108" s="63" t="s">
        <v>319</v>
      </c>
      <c r="B108" s="58" t="s">
        <v>660</v>
      </c>
      <c r="C108" s="59" t="s">
        <v>591</v>
      </c>
      <c r="D108" s="320">
        <v>0</v>
      </c>
      <c r="E108" s="320">
        <v>0</v>
      </c>
      <c r="F108" s="60">
        <f t="shared" si="2"/>
        <v>0</v>
      </c>
      <c r="G108" s="61">
        <v>0</v>
      </c>
      <c r="H108" s="227"/>
    </row>
    <row r="109" spans="1:8" ht="30.75">
      <c r="A109" s="66" t="s">
        <v>661</v>
      </c>
      <c r="B109" s="67" t="s">
        <v>923</v>
      </c>
      <c r="C109" s="66" t="s">
        <v>591</v>
      </c>
      <c r="D109" s="325">
        <f>D81+D96</f>
        <v>0.13276000000000465</v>
      </c>
      <c r="E109" s="325">
        <f>E81+E96</f>
        <v>-1.9967000000000041</v>
      </c>
      <c r="F109" s="68">
        <f t="shared" si="2"/>
        <v>-2.1294600000000088</v>
      </c>
      <c r="G109" s="69">
        <f t="shared" ref="G109" si="3">F109/D109*100</f>
        <v>-1603.9921663151056</v>
      </c>
      <c r="H109" s="218"/>
    </row>
    <row r="110" spans="1:8" ht="31.5">
      <c r="A110" s="297">
        <v>5.0999999999999996</v>
      </c>
      <c r="B110" s="17" t="s">
        <v>662</v>
      </c>
      <c r="C110" s="297" t="s">
        <v>591</v>
      </c>
      <c r="D110" s="316" t="s">
        <v>416</v>
      </c>
      <c r="E110" s="316" t="s">
        <v>416</v>
      </c>
      <c r="F110" s="43" t="s">
        <v>416</v>
      </c>
      <c r="G110" s="42" t="s">
        <v>416</v>
      </c>
      <c r="H110" s="70" t="s">
        <v>416</v>
      </c>
    </row>
    <row r="111" spans="1:8" ht="31.5">
      <c r="A111" s="21" t="s">
        <v>320</v>
      </c>
      <c r="B111" s="17" t="s">
        <v>593</v>
      </c>
      <c r="C111" s="297" t="s">
        <v>591</v>
      </c>
      <c r="D111" s="316" t="s">
        <v>416</v>
      </c>
      <c r="E111" s="316" t="s">
        <v>416</v>
      </c>
      <c r="F111" s="43" t="s">
        <v>416</v>
      </c>
      <c r="G111" s="42" t="s">
        <v>416</v>
      </c>
      <c r="H111" s="70" t="s">
        <v>416</v>
      </c>
    </row>
    <row r="112" spans="1:8" ht="31.5">
      <c r="A112" s="21" t="s">
        <v>321</v>
      </c>
      <c r="B112" s="17" t="s">
        <v>594</v>
      </c>
      <c r="C112" s="297" t="s">
        <v>591</v>
      </c>
      <c r="D112" s="316" t="s">
        <v>416</v>
      </c>
      <c r="E112" s="316" t="s">
        <v>416</v>
      </c>
      <c r="F112" s="43" t="s">
        <v>416</v>
      </c>
      <c r="G112" s="42" t="s">
        <v>416</v>
      </c>
      <c r="H112" s="70" t="s">
        <v>416</v>
      </c>
    </row>
    <row r="113" spans="1:8" ht="31.5">
      <c r="A113" s="21" t="s">
        <v>322</v>
      </c>
      <c r="B113" s="17" t="s">
        <v>595</v>
      </c>
      <c r="C113" s="297" t="s">
        <v>591</v>
      </c>
      <c r="D113" s="316" t="s">
        <v>416</v>
      </c>
      <c r="E113" s="316" t="s">
        <v>416</v>
      </c>
      <c r="F113" s="43" t="s">
        <v>416</v>
      </c>
      <c r="G113" s="42" t="s">
        <v>416</v>
      </c>
      <c r="H113" s="70" t="s">
        <v>416</v>
      </c>
    </row>
    <row r="114" spans="1:8">
      <c r="A114" s="297">
        <v>5.2</v>
      </c>
      <c r="B114" s="17" t="s">
        <v>596</v>
      </c>
      <c r="C114" s="297" t="s">
        <v>591</v>
      </c>
      <c r="D114" s="316" t="s">
        <v>416</v>
      </c>
      <c r="E114" s="316" t="s">
        <v>416</v>
      </c>
      <c r="F114" s="43" t="s">
        <v>416</v>
      </c>
      <c r="G114" s="42" t="s">
        <v>416</v>
      </c>
      <c r="H114" s="70" t="s">
        <v>416</v>
      </c>
    </row>
    <row r="115" spans="1:8">
      <c r="A115" s="297">
        <v>5.3</v>
      </c>
      <c r="B115" s="17" t="s">
        <v>597</v>
      </c>
      <c r="C115" s="297" t="s">
        <v>591</v>
      </c>
      <c r="D115" s="326">
        <f>D87</f>
        <v>0.13276000000000465</v>
      </c>
      <c r="E115" s="326">
        <f>E87+E97-E103</f>
        <v>-2.0115300000000005</v>
      </c>
      <c r="F115" s="32">
        <f>E115-D115</f>
        <v>-2.1442900000000051</v>
      </c>
      <c r="G115" s="39">
        <f>F115/D115*100</f>
        <v>-1615.162699608263</v>
      </c>
      <c r="H115" s="53"/>
    </row>
    <row r="116" spans="1:8">
      <c r="A116" s="297">
        <v>5.4</v>
      </c>
      <c r="B116" s="17" t="s">
        <v>598</v>
      </c>
      <c r="C116" s="297" t="s">
        <v>591</v>
      </c>
      <c r="D116" s="316" t="s">
        <v>416</v>
      </c>
      <c r="E116" s="316" t="s">
        <v>416</v>
      </c>
      <c r="F116" s="43" t="s">
        <v>416</v>
      </c>
      <c r="G116" s="42" t="s">
        <v>416</v>
      </c>
      <c r="H116" s="70" t="s">
        <v>416</v>
      </c>
    </row>
    <row r="117" spans="1:8">
      <c r="A117" s="297">
        <v>5.5</v>
      </c>
      <c r="B117" s="17" t="s">
        <v>599</v>
      </c>
      <c r="C117" s="297" t="s">
        <v>591</v>
      </c>
      <c r="D117" s="326">
        <f>D89</f>
        <v>0</v>
      </c>
      <c r="E117" s="326">
        <f>E89</f>
        <v>1.483000000000001E-2</v>
      </c>
      <c r="F117" s="32">
        <f>E117-D117</f>
        <v>1.483000000000001E-2</v>
      </c>
      <c r="G117" s="39" t="e">
        <f>F117/D117*100</f>
        <v>#DIV/0!</v>
      </c>
      <c r="H117" s="53"/>
    </row>
    <row r="118" spans="1:8">
      <c r="A118" s="297">
        <v>5.6</v>
      </c>
      <c r="B118" s="17" t="s">
        <v>600</v>
      </c>
      <c r="C118" s="297" t="s">
        <v>591</v>
      </c>
      <c r="D118" s="316" t="s">
        <v>416</v>
      </c>
      <c r="E118" s="316" t="s">
        <v>416</v>
      </c>
      <c r="F118" s="43" t="s">
        <v>416</v>
      </c>
      <c r="G118" s="42" t="s">
        <v>416</v>
      </c>
      <c r="H118" s="70" t="s">
        <v>416</v>
      </c>
    </row>
    <row r="119" spans="1:8">
      <c r="A119" s="297">
        <v>5.7</v>
      </c>
      <c r="B119" s="17" t="s">
        <v>601</v>
      </c>
      <c r="C119" s="297" t="s">
        <v>591</v>
      </c>
      <c r="D119" s="316" t="s">
        <v>416</v>
      </c>
      <c r="E119" s="316" t="s">
        <v>416</v>
      </c>
      <c r="F119" s="43" t="s">
        <v>416</v>
      </c>
      <c r="G119" s="42" t="s">
        <v>416</v>
      </c>
      <c r="H119" s="70" t="s">
        <v>416</v>
      </c>
    </row>
    <row r="120" spans="1:8" ht="31.5">
      <c r="A120" s="297">
        <v>5.8</v>
      </c>
      <c r="B120" s="17" t="s">
        <v>602</v>
      </c>
      <c r="C120" s="297" t="s">
        <v>591</v>
      </c>
      <c r="D120" s="316" t="s">
        <v>416</v>
      </c>
      <c r="E120" s="316" t="s">
        <v>416</v>
      </c>
      <c r="F120" s="43" t="s">
        <v>416</v>
      </c>
      <c r="G120" s="42" t="s">
        <v>416</v>
      </c>
      <c r="H120" s="70" t="s">
        <v>416</v>
      </c>
    </row>
    <row r="121" spans="1:8">
      <c r="A121" s="21" t="s">
        <v>323</v>
      </c>
      <c r="B121" s="17" t="s">
        <v>603</v>
      </c>
      <c r="C121" s="297" t="s">
        <v>591</v>
      </c>
      <c r="D121" s="316" t="s">
        <v>416</v>
      </c>
      <c r="E121" s="316" t="s">
        <v>416</v>
      </c>
      <c r="F121" s="43" t="s">
        <v>416</v>
      </c>
      <c r="G121" s="43" t="s">
        <v>416</v>
      </c>
      <c r="H121" s="70" t="s">
        <v>416</v>
      </c>
    </row>
    <row r="122" spans="1:8">
      <c r="A122" s="21" t="s">
        <v>324</v>
      </c>
      <c r="B122" s="17" t="s">
        <v>604</v>
      </c>
      <c r="C122" s="297" t="s">
        <v>591</v>
      </c>
      <c r="D122" s="316" t="s">
        <v>416</v>
      </c>
      <c r="E122" s="316" t="s">
        <v>416</v>
      </c>
      <c r="F122" s="43" t="s">
        <v>416</v>
      </c>
      <c r="G122" s="43" t="s">
        <v>416</v>
      </c>
      <c r="H122" s="70" t="s">
        <v>416</v>
      </c>
    </row>
    <row r="123" spans="1:8">
      <c r="A123" s="297">
        <v>5.9</v>
      </c>
      <c r="B123" s="18" t="s">
        <v>605</v>
      </c>
      <c r="C123" s="297" t="s">
        <v>591</v>
      </c>
      <c r="D123" s="326">
        <f>D95</f>
        <v>0</v>
      </c>
      <c r="E123" s="328">
        <v>0</v>
      </c>
      <c r="F123" s="32">
        <f>E123-D123</f>
        <v>0</v>
      </c>
      <c r="G123" s="38">
        <v>0</v>
      </c>
      <c r="H123" s="53"/>
    </row>
    <row r="124" spans="1:8">
      <c r="A124" s="297" t="s">
        <v>663</v>
      </c>
      <c r="B124" s="14" t="s">
        <v>664</v>
      </c>
      <c r="C124" s="297" t="s">
        <v>591</v>
      </c>
      <c r="D124" s="327">
        <f>D130+D132+D138</f>
        <v>0</v>
      </c>
      <c r="E124" s="326">
        <f>E130+E132+E138</f>
        <v>0</v>
      </c>
      <c r="F124" s="39">
        <f>E124-D124</f>
        <v>0</v>
      </c>
      <c r="G124" s="39" t="e">
        <f>F124/D124*100</f>
        <v>#DIV/0!</v>
      </c>
      <c r="H124" s="53"/>
    </row>
    <row r="125" spans="1:8" ht="31.5">
      <c r="A125" s="297">
        <v>6.1</v>
      </c>
      <c r="B125" s="17" t="s">
        <v>592</v>
      </c>
      <c r="C125" s="297" t="s">
        <v>591</v>
      </c>
      <c r="D125" s="316" t="s">
        <v>416</v>
      </c>
      <c r="E125" s="316" t="s">
        <v>416</v>
      </c>
      <c r="F125" s="43" t="s">
        <v>416</v>
      </c>
      <c r="G125" s="42" t="s">
        <v>416</v>
      </c>
      <c r="H125" s="70" t="s">
        <v>416</v>
      </c>
    </row>
    <row r="126" spans="1:8" ht="31.5">
      <c r="A126" s="21" t="s">
        <v>325</v>
      </c>
      <c r="B126" s="17" t="s">
        <v>593</v>
      </c>
      <c r="C126" s="297" t="s">
        <v>591</v>
      </c>
      <c r="D126" s="316" t="s">
        <v>416</v>
      </c>
      <c r="E126" s="316" t="s">
        <v>416</v>
      </c>
      <c r="F126" s="43" t="s">
        <v>416</v>
      </c>
      <c r="G126" s="42" t="s">
        <v>416</v>
      </c>
      <c r="H126" s="70" t="s">
        <v>416</v>
      </c>
    </row>
    <row r="127" spans="1:8" ht="31.5">
      <c r="A127" s="21" t="s">
        <v>326</v>
      </c>
      <c r="B127" s="17" t="s">
        <v>594</v>
      </c>
      <c r="C127" s="297" t="s">
        <v>591</v>
      </c>
      <c r="D127" s="316" t="s">
        <v>416</v>
      </c>
      <c r="E127" s="316" t="s">
        <v>416</v>
      </c>
      <c r="F127" s="43" t="s">
        <v>416</v>
      </c>
      <c r="G127" s="42" t="s">
        <v>416</v>
      </c>
      <c r="H127" s="70" t="s">
        <v>416</v>
      </c>
    </row>
    <row r="128" spans="1:8" ht="31.5">
      <c r="A128" s="21" t="s">
        <v>327</v>
      </c>
      <c r="B128" s="17" t="s">
        <v>595</v>
      </c>
      <c r="C128" s="297" t="s">
        <v>591</v>
      </c>
      <c r="D128" s="316" t="s">
        <v>416</v>
      </c>
      <c r="E128" s="316" t="s">
        <v>416</v>
      </c>
      <c r="F128" s="43" t="s">
        <v>416</v>
      </c>
      <c r="G128" s="42" t="s">
        <v>416</v>
      </c>
      <c r="H128" s="70" t="s">
        <v>416</v>
      </c>
    </row>
    <row r="129" spans="1:8">
      <c r="A129" s="297">
        <v>6.2</v>
      </c>
      <c r="B129" s="17" t="s">
        <v>665</v>
      </c>
      <c r="C129" s="297" t="s">
        <v>591</v>
      </c>
      <c r="D129" s="316" t="s">
        <v>416</v>
      </c>
      <c r="E129" s="316" t="s">
        <v>416</v>
      </c>
      <c r="F129" s="43" t="s">
        <v>416</v>
      </c>
      <c r="G129" s="42" t="s">
        <v>416</v>
      </c>
      <c r="H129" s="70" t="s">
        <v>416</v>
      </c>
    </row>
    <row r="130" spans="1:8">
      <c r="A130" s="297">
        <v>6.3</v>
      </c>
      <c r="B130" s="17" t="s">
        <v>666</v>
      </c>
      <c r="C130" s="297" t="s">
        <v>591</v>
      </c>
      <c r="D130" s="327">
        <v>0</v>
      </c>
      <c r="E130" s="329">
        <v>0</v>
      </c>
      <c r="F130" s="39">
        <f>E130-D130</f>
        <v>0</v>
      </c>
      <c r="G130" s="39" t="e">
        <f>F130/D130*100</f>
        <v>#DIV/0!</v>
      </c>
      <c r="H130" s="53"/>
    </row>
    <row r="131" spans="1:8" ht="15.75" customHeight="1">
      <c r="A131" s="297">
        <v>6.4</v>
      </c>
      <c r="B131" s="17" t="s">
        <v>667</v>
      </c>
      <c r="C131" s="297" t="s">
        <v>591</v>
      </c>
      <c r="D131" s="316" t="s">
        <v>416</v>
      </c>
      <c r="E131" s="316" t="s">
        <v>416</v>
      </c>
      <c r="F131" s="43" t="s">
        <v>416</v>
      </c>
      <c r="G131" s="42" t="s">
        <v>416</v>
      </c>
      <c r="H131" s="70" t="s">
        <v>416</v>
      </c>
    </row>
    <row r="132" spans="1:8">
      <c r="A132" s="297">
        <v>6.5</v>
      </c>
      <c r="B132" s="17" t="s">
        <v>668</v>
      </c>
      <c r="C132" s="297" t="s">
        <v>591</v>
      </c>
      <c r="D132" s="327">
        <v>0</v>
      </c>
      <c r="E132" s="327">
        <v>0</v>
      </c>
      <c r="F132" s="71">
        <f>E132-D132</f>
        <v>0</v>
      </c>
      <c r="G132" s="38">
        <v>0</v>
      </c>
      <c r="H132" s="297"/>
    </row>
    <row r="133" spans="1:8">
      <c r="A133" s="297">
        <v>6.6</v>
      </c>
      <c r="B133" s="17" t="s">
        <v>669</v>
      </c>
      <c r="C133" s="297" t="s">
        <v>591</v>
      </c>
      <c r="D133" s="316" t="s">
        <v>416</v>
      </c>
      <c r="E133" s="316" t="s">
        <v>416</v>
      </c>
      <c r="F133" s="43" t="s">
        <v>416</v>
      </c>
      <c r="G133" s="43" t="s">
        <v>416</v>
      </c>
      <c r="H133" s="70" t="s">
        <v>416</v>
      </c>
    </row>
    <row r="134" spans="1:8">
      <c r="A134" s="297">
        <v>6.7</v>
      </c>
      <c r="B134" s="17" t="s">
        <v>670</v>
      </c>
      <c r="C134" s="297" t="s">
        <v>591</v>
      </c>
      <c r="D134" s="316" t="s">
        <v>416</v>
      </c>
      <c r="E134" s="316" t="s">
        <v>416</v>
      </c>
      <c r="F134" s="43" t="s">
        <v>416</v>
      </c>
      <c r="G134" s="43" t="s">
        <v>416</v>
      </c>
      <c r="H134" s="70" t="s">
        <v>416</v>
      </c>
    </row>
    <row r="135" spans="1:8" ht="31.5">
      <c r="A135" s="297">
        <v>6.8</v>
      </c>
      <c r="B135" s="17" t="s">
        <v>602</v>
      </c>
      <c r="C135" s="297" t="s">
        <v>591</v>
      </c>
      <c r="D135" s="316" t="s">
        <v>416</v>
      </c>
      <c r="E135" s="316" t="s">
        <v>416</v>
      </c>
      <c r="F135" s="43" t="s">
        <v>416</v>
      </c>
      <c r="G135" s="43" t="s">
        <v>416</v>
      </c>
      <c r="H135" s="70" t="s">
        <v>416</v>
      </c>
    </row>
    <row r="136" spans="1:8">
      <c r="A136" s="21" t="s">
        <v>328</v>
      </c>
      <c r="B136" s="17" t="s">
        <v>603</v>
      </c>
      <c r="C136" s="297" t="s">
        <v>591</v>
      </c>
      <c r="D136" s="316" t="s">
        <v>416</v>
      </c>
      <c r="E136" s="316" t="s">
        <v>416</v>
      </c>
      <c r="F136" s="43" t="s">
        <v>416</v>
      </c>
      <c r="G136" s="43" t="s">
        <v>416</v>
      </c>
      <c r="H136" s="70" t="s">
        <v>416</v>
      </c>
    </row>
    <row r="137" spans="1:8">
      <c r="A137" s="21" t="s">
        <v>329</v>
      </c>
      <c r="B137" s="17" t="s">
        <v>604</v>
      </c>
      <c r="C137" s="297" t="s">
        <v>591</v>
      </c>
      <c r="D137" s="316" t="s">
        <v>416</v>
      </c>
      <c r="E137" s="316" t="s">
        <v>416</v>
      </c>
      <c r="F137" s="43" t="s">
        <v>416</v>
      </c>
      <c r="G137" s="43" t="s">
        <v>416</v>
      </c>
      <c r="H137" s="70" t="s">
        <v>416</v>
      </c>
    </row>
    <row r="138" spans="1:8">
      <c r="A138" s="297">
        <v>6.9</v>
      </c>
      <c r="B138" s="14" t="s">
        <v>671</v>
      </c>
      <c r="C138" s="297" t="s">
        <v>591</v>
      </c>
      <c r="D138" s="327">
        <v>0</v>
      </c>
      <c r="E138" s="326">
        <v>0</v>
      </c>
      <c r="F138" s="39">
        <f>E138-D138</f>
        <v>0</v>
      </c>
      <c r="G138" s="38">
        <v>0</v>
      </c>
      <c r="H138" s="53"/>
    </row>
    <row r="139" spans="1:8">
      <c r="A139" s="297" t="s">
        <v>672</v>
      </c>
      <c r="B139" s="14" t="s">
        <v>673</v>
      </c>
      <c r="C139" s="297" t="s">
        <v>591</v>
      </c>
      <c r="D139" s="326">
        <f>D145+D147+D153</f>
        <v>0.13276000000000465</v>
      </c>
      <c r="E139" s="326">
        <f>E145+E147+E153</f>
        <v>-1.9976000000000005</v>
      </c>
      <c r="F139" s="39">
        <f>E139-D139</f>
        <v>-2.1303600000000049</v>
      </c>
      <c r="G139" s="39">
        <f>F139/D139*100</f>
        <v>-1604.6700813497516</v>
      </c>
      <c r="H139" s="53"/>
    </row>
    <row r="140" spans="1:8" ht="31.5">
      <c r="A140" s="297">
        <v>7.1</v>
      </c>
      <c r="B140" s="17" t="s">
        <v>592</v>
      </c>
      <c r="C140" s="297" t="s">
        <v>591</v>
      </c>
      <c r="D140" s="316" t="s">
        <v>416</v>
      </c>
      <c r="E140" s="316" t="s">
        <v>416</v>
      </c>
      <c r="F140" s="43" t="s">
        <v>416</v>
      </c>
      <c r="G140" s="42" t="s">
        <v>416</v>
      </c>
      <c r="H140" s="70" t="s">
        <v>416</v>
      </c>
    </row>
    <row r="141" spans="1:8" ht="31.5">
      <c r="A141" s="21" t="s">
        <v>330</v>
      </c>
      <c r="B141" s="17" t="s">
        <v>593</v>
      </c>
      <c r="C141" s="297" t="s">
        <v>591</v>
      </c>
      <c r="D141" s="316" t="s">
        <v>416</v>
      </c>
      <c r="E141" s="316" t="s">
        <v>416</v>
      </c>
      <c r="F141" s="43" t="s">
        <v>416</v>
      </c>
      <c r="G141" s="42" t="s">
        <v>416</v>
      </c>
      <c r="H141" s="70" t="s">
        <v>416</v>
      </c>
    </row>
    <row r="142" spans="1:8" ht="31.5">
      <c r="A142" s="21" t="s">
        <v>331</v>
      </c>
      <c r="B142" s="17" t="s">
        <v>594</v>
      </c>
      <c r="C142" s="297" t="s">
        <v>591</v>
      </c>
      <c r="D142" s="316" t="s">
        <v>416</v>
      </c>
      <c r="E142" s="316" t="s">
        <v>416</v>
      </c>
      <c r="F142" s="43" t="s">
        <v>416</v>
      </c>
      <c r="G142" s="42" t="s">
        <v>416</v>
      </c>
      <c r="H142" s="70" t="s">
        <v>416</v>
      </c>
    </row>
    <row r="143" spans="1:8" ht="31.5">
      <c r="A143" s="21" t="s">
        <v>332</v>
      </c>
      <c r="B143" s="17" t="s">
        <v>595</v>
      </c>
      <c r="C143" s="297" t="s">
        <v>591</v>
      </c>
      <c r="D143" s="316" t="s">
        <v>416</v>
      </c>
      <c r="E143" s="316" t="s">
        <v>416</v>
      </c>
      <c r="F143" s="43" t="s">
        <v>416</v>
      </c>
      <c r="G143" s="42" t="s">
        <v>416</v>
      </c>
      <c r="H143" s="70" t="s">
        <v>416</v>
      </c>
    </row>
    <row r="144" spans="1:8">
      <c r="A144" s="297">
        <v>7.2</v>
      </c>
      <c r="B144" s="17" t="s">
        <v>596</v>
      </c>
      <c r="C144" s="297" t="s">
        <v>591</v>
      </c>
      <c r="D144" s="316" t="s">
        <v>416</v>
      </c>
      <c r="E144" s="316" t="s">
        <v>416</v>
      </c>
      <c r="F144" s="43" t="s">
        <v>416</v>
      </c>
      <c r="G144" s="42" t="s">
        <v>416</v>
      </c>
      <c r="H144" s="70" t="s">
        <v>416</v>
      </c>
    </row>
    <row r="145" spans="1:8">
      <c r="A145" s="297">
        <v>7.3</v>
      </c>
      <c r="B145" s="17" t="s">
        <v>597</v>
      </c>
      <c r="C145" s="297" t="s">
        <v>591</v>
      </c>
      <c r="D145" s="326">
        <f>D115-D130</f>
        <v>0.13276000000000465</v>
      </c>
      <c r="E145" s="326">
        <f>E115-E130</f>
        <v>-2.0115300000000005</v>
      </c>
      <c r="F145" s="39">
        <f>E145-D145</f>
        <v>-2.1442900000000051</v>
      </c>
      <c r="G145" s="39">
        <f>F145/D145*100</f>
        <v>-1615.162699608263</v>
      </c>
      <c r="H145" s="53"/>
    </row>
    <row r="146" spans="1:8">
      <c r="A146" s="297">
        <v>7.4</v>
      </c>
      <c r="B146" s="17" t="s">
        <v>598</v>
      </c>
      <c r="C146" s="297" t="s">
        <v>591</v>
      </c>
      <c r="D146" s="316" t="s">
        <v>416</v>
      </c>
      <c r="E146" s="316" t="s">
        <v>416</v>
      </c>
      <c r="F146" s="43" t="s">
        <v>416</v>
      </c>
      <c r="G146" s="42" t="s">
        <v>416</v>
      </c>
      <c r="H146" s="70" t="s">
        <v>416</v>
      </c>
    </row>
    <row r="147" spans="1:8">
      <c r="A147" s="297">
        <v>7.5</v>
      </c>
      <c r="B147" s="17" t="s">
        <v>599</v>
      </c>
      <c r="C147" s="297" t="s">
        <v>591</v>
      </c>
      <c r="D147" s="326">
        <f>D117-D132</f>
        <v>0</v>
      </c>
      <c r="E147" s="326">
        <f>E117-E132</f>
        <v>1.483000000000001E-2</v>
      </c>
      <c r="F147" s="39">
        <f>E147-D147</f>
        <v>1.483000000000001E-2</v>
      </c>
      <c r="G147" s="39" t="e">
        <f>F147/D147*100</f>
        <v>#DIV/0!</v>
      </c>
      <c r="H147" s="53"/>
    </row>
    <row r="148" spans="1:8">
      <c r="A148" s="297">
        <v>7.6</v>
      </c>
      <c r="B148" s="17" t="s">
        <v>600</v>
      </c>
      <c r="C148" s="297" t="s">
        <v>591</v>
      </c>
      <c r="D148" s="316" t="s">
        <v>416</v>
      </c>
      <c r="E148" s="316" t="s">
        <v>416</v>
      </c>
      <c r="F148" s="43" t="s">
        <v>416</v>
      </c>
      <c r="G148" s="42" t="s">
        <v>416</v>
      </c>
      <c r="H148" s="70" t="s">
        <v>416</v>
      </c>
    </row>
    <row r="149" spans="1:8">
      <c r="A149" s="297">
        <v>7.7</v>
      </c>
      <c r="B149" s="17" t="s">
        <v>601</v>
      </c>
      <c r="C149" s="297" t="s">
        <v>591</v>
      </c>
      <c r="D149" s="316" t="s">
        <v>416</v>
      </c>
      <c r="E149" s="316" t="s">
        <v>416</v>
      </c>
      <c r="F149" s="43" t="s">
        <v>416</v>
      </c>
      <c r="G149" s="42" t="s">
        <v>416</v>
      </c>
      <c r="H149" s="70" t="s">
        <v>416</v>
      </c>
    </row>
    <row r="150" spans="1:8" ht="31.5">
      <c r="A150" s="297">
        <v>7.8</v>
      </c>
      <c r="B150" s="17" t="s">
        <v>602</v>
      </c>
      <c r="C150" s="297" t="s">
        <v>591</v>
      </c>
      <c r="D150" s="316" t="s">
        <v>416</v>
      </c>
      <c r="E150" s="316" t="s">
        <v>416</v>
      </c>
      <c r="F150" s="43" t="s">
        <v>416</v>
      </c>
      <c r="G150" s="42" t="s">
        <v>416</v>
      </c>
      <c r="H150" s="70" t="s">
        <v>416</v>
      </c>
    </row>
    <row r="151" spans="1:8">
      <c r="A151" s="21" t="s">
        <v>333</v>
      </c>
      <c r="B151" s="17" t="s">
        <v>603</v>
      </c>
      <c r="C151" s="297" t="s">
        <v>591</v>
      </c>
      <c r="D151" s="316" t="s">
        <v>416</v>
      </c>
      <c r="E151" s="316" t="s">
        <v>416</v>
      </c>
      <c r="F151" s="43" t="s">
        <v>416</v>
      </c>
      <c r="G151" s="42" t="s">
        <v>416</v>
      </c>
      <c r="H151" s="70" t="s">
        <v>416</v>
      </c>
    </row>
    <row r="152" spans="1:8">
      <c r="A152" s="21" t="s">
        <v>334</v>
      </c>
      <c r="B152" s="17" t="s">
        <v>604</v>
      </c>
      <c r="C152" s="297" t="s">
        <v>591</v>
      </c>
      <c r="D152" s="316" t="s">
        <v>416</v>
      </c>
      <c r="E152" s="316" t="s">
        <v>416</v>
      </c>
      <c r="F152" s="43" t="s">
        <v>416</v>
      </c>
      <c r="G152" s="42" t="s">
        <v>416</v>
      </c>
      <c r="H152" s="70" t="s">
        <v>416</v>
      </c>
    </row>
    <row r="153" spans="1:8">
      <c r="A153" s="297">
        <v>7.9</v>
      </c>
      <c r="B153" s="18" t="s">
        <v>605</v>
      </c>
      <c r="C153" s="297" t="s">
        <v>591</v>
      </c>
      <c r="D153" s="326">
        <f>D123-D138</f>
        <v>0</v>
      </c>
      <c r="E153" s="326">
        <f>E123-E138-0.0009</f>
        <v>-8.9999999999999998E-4</v>
      </c>
      <c r="F153" s="32">
        <f t="shared" ref="F153:F158" si="4">E153-D153</f>
        <v>-8.9999999999999998E-4</v>
      </c>
      <c r="G153" s="39">
        <v>0</v>
      </c>
      <c r="H153" s="53"/>
    </row>
    <row r="154" spans="1:8">
      <c r="A154" s="297" t="s">
        <v>674</v>
      </c>
      <c r="B154" s="14" t="s">
        <v>675</v>
      </c>
      <c r="C154" s="297" t="s">
        <v>591</v>
      </c>
      <c r="D154" s="326">
        <f>D155+D156+D157+D158</f>
        <v>0.13276000000000465</v>
      </c>
      <c r="E154" s="326">
        <f>E155+E156+E157+E158</f>
        <v>-1.9976000000000005</v>
      </c>
      <c r="F154" s="32">
        <f t="shared" si="4"/>
        <v>-2.1303600000000049</v>
      </c>
      <c r="G154" s="39">
        <f t="shared" ref="G154:G155" si="5">F154/D154*100</f>
        <v>-1604.6700813497516</v>
      </c>
      <c r="H154" s="53"/>
    </row>
    <row r="155" spans="1:8">
      <c r="A155" s="297">
        <v>8.1</v>
      </c>
      <c r="B155" s="17" t="s">
        <v>148</v>
      </c>
      <c r="C155" s="297" t="s">
        <v>591</v>
      </c>
      <c r="D155" s="329">
        <f>D139</f>
        <v>0.13276000000000465</v>
      </c>
      <c r="E155" s="329">
        <f>E139</f>
        <v>-1.9976000000000005</v>
      </c>
      <c r="F155" s="32">
        <f t="shared" si="4"/>
        <v>-2.1303600000000049</v>
      </c>
      <c r="G155" s="39">
        <f t="shared" si="5"/>
        <v>-1604.6700813497516</v>
      </c>
      <c r="H155" s="53"/>
    </row>
    <row r="156" spans="1:8">
      <c r="A156" s="297">
        <v>8.1999999999999993</v>
      </c>
      <c r="B156" s="17" t="s">
        <v>149</v>
      </c>
      <c r="C156" s="297" t="s">
        <v>591</v>
      </c>
      <c r="D156" s="326">
        <v>0</v>
      </c>
      <c r="E156" s="326">
        <v>0</v>
      </c>
      <c r="F156" s="32">
        <f t="shared" si="4"/>
        <v>0</v>
      </c>
      <c r="G156" s="39">
        <v>0</v>
      </c>
      <c r="H156" s="53"/>
    </row>
    <row r="157" spans="1:8">
      <c r="A157" s="297">
        <v>8.3000000000000007</v>
      </c>
      <c r="B157" s="17" t="s">
        <v>677</v>
      </c>
      <c r="C157" s="297" t="s">
        <v>591</v>
      </c>
      <c r="D157" s="326">
        <v>0</v>
      </c>
      <c r="E157" s="326">
        <v>0</v>
      </c>
      <c r="F157" s="32">
        <f t="shared" si="4"/>
        <v>0</v>
      </c>
      <c r="G157" s="39">
        <v>0</v>
      </c>
      <c r="H157" s="53"/>
    </row>
    <row r="158" spans="1:8">
      <c r="A158" s="297">
        <v>8.4</v>
      </c>
      <c r="B158" s="17" t="s">
        <v>150</v>
      </c>
      <c r="C158" s="297" t="s">
        <v>591</v>
      </c>
      <c r="D158" s="326">
        <f>D139-D155</f>
        <v>0</v>
      </c>
      <c r="E158" s="329">
        <f>E139-E155</f>
        <v>0</v>
      </c>
      <c r="F158" s="32">
        <f t="shared" si="4"/>
        <v>0</v>
      </c>
      <c r="G158" s="39">
        <v>0</v>
      </c>
      <c r="H158" s="53"/>
    </row>
    <row r="159" spans="1:8">
      <c r="A159" s="297" t="s">
        <v>151</v>
      </c>
      <c r="B159" s="14" t="s">
        <v>643</v>
      </c>
      <c r="C159" s="297" t="s">
        <v>416</v>
      </c>
      <c r="D159" s="330" t="s">
        <v>416</v>
      </c>
      <c r="E159" s="330" t="s">
        <v>416</v>
      </c>
      <c r="F159" s="297" t="s">
        <v>416</v>
      </c>
      <c r="G159" s="297" t="s">
        <v>416</v>
      </c>
      <c r="H159" s="297" t="s">
        <v>416</v>
      </c>
    </row>
    <row r="160" spans="1:8" ht="31.5">
      <c r="A160" s="297">
        <v>9.1</v>
      </c>
      <c r="B160" s="17" t="s">
        <v>924</v>
      </c>
      <c r="C160" s="297" t="s">
        <v>591</v>
      </c>
      <c r="D160" s="326">
        <f>D109+D105+D69</f>
        <v>3.2741000000000047</v>
      </c>
      <c r="E160" s="326">
        <f>E109+E105+E69</f>
        <v>2.3309999999995945E-2</v>
      </c>
      <c r="F160" s="39">
        <f>E160-D160</f>
        <v>-3.2507900000000087</v>
      </c>
      <c r="G160" s="39">
        <f t="shared" ref="G160" si="6">F160/D160*100</f>
        <v>-99.28804862404948</v>
      </c>
      <c r="H160" s="53"/>
    </row>
    <row r="161" spans="1:8" ht="15.75" customHeight="1">
      <c r="A161" s="297">
        <v>9.1999999999999993</v>
      </c>
      <c r="B161" s="17" t="s">
        <v>152</v>
      </c>
      <c r="C161" s="297" t="s">
        <v>591</v>
      </c>
      <c r="D161" s="326">
        <v>0</v>
      </c>
      <c r="E161" s="326">
        <v>0</v>
      </c>
      <c r="F161" s="39">
        <f t="shared" ref="F161:F165" si="7">E161-D161</f>
        <v>0</v>
      </c>
      <c r="G161" s="39">
        <v>0</v>
      </c>
      <c r="H161" s="297" t="s">
        <v>416</v>
      </c>
    </row>
    <row r="162" spans="1:8">
      <c r="A162" s="21" t="s">
        <v>388</v>
      </c>
      <c r="B162" s="17" t="s">
        <v>153</v>
      </c>
      <c r="C162" s="297" t="s">
        <v>591</v>
      </c>
      <c r="D162" s="326">
        <v>0</v>
      </c>
      <c r="E162" s="326">
        <v>0</v>
      </c>
      <c r="F162" s="39">
        <f t="shared" si="7"/>
        <v>0</v>
      </c>
      <c r="G162" s="39">
        <v>0</v>
      </c>
      <c r="H162" s="297" t="s">
        <v>416</v>
      </c>
    </row>
    <row r="163" spans="1:8">
      <c r="A163" s="297">
        <v>9.3000000000000007</v>
      </c>
      <c r="B163" s="17" t="s">
        <v>154</v>
      </c>
      <c r="C163" s="297" t="s">
        <v>591</v>
      </c>
      <c r="D163" s="326">
        <v>0</v>
      </c>
      <c r="E163" s="326">
        <v>0</v>
      </c>
      <c r="F163" s="39">
        <f t="shared" si="7"/>
        <v>0</v>
      </c>
      <c r="G163" s="39">
        <v>0</v>
      </c>
      <c r="H163" s="297" t="s">
        <v>416</v>
      </c>
    </row>
    <row r="164" spans="1:8">
      <c r="A164" s="21" t="s">
        <v>389</v>
      </c>
      <c r="B164" s="17" t="s">
        <v>155</v>
      </c>
      <c r="C164" s="297" t="s">
        <v>591</v>
      </c>
      <c r="D164" s="326">
        <v>0</v>
      </c>
      <c r="E164" s="326">
        <v>0</v>
      </c>
      <c r="F164" s="39">
        <f t="shared" si="7"/>
        <v>0</v>
      </c>
      <c r="G164" s="39">
        <v>0</v>
      </c>
      <c r="H164" s="297" t="s">
        <v>416</v>
      </c>
    </row>
    <row r="165" spans="1:8" ht="45.75">
      <c r="A165" s="297">
        <v>9.4</v>
      </c>
      <c r="B165" s="17" t="s">
        <v>925</v>
      </c>
      <c r="C165" s="297" t="s">
        <v>694</v>
      </c>
      <c r="D165" s="326">
        <f>D163/D160</f>
        <v>0</v>
      </c>
      <c r="E165" s="326">
        <f>E163/E160</f>
        <v>0</v>
      </c>
      <c r="F165" s="39">
        <f t="shared" si="7"/>
        <v>0</v>
      </c>
      <c r="G165" s="39">
        <v>0</v>
      </c>
      <c r="H165" s="297" t="s">
        <v>416</v>
      </c>
    </row>
    <row r="166" spans="1:8" ht="15.75" customHeight="1">
      <c r="A166" s="435" t="s">
        <v>156</v>
      </c>
      <c r="B166" s="435"/>
      <c r="C166" s="435"/>
      <c r="D166" s="435"/>
      <c r="E166" s="435"/>
      <c r="F166" s="435"/>
      <c r="G166" s="435"/>
      <c r="H166" s="435"/>
    </row>
    <row r="167" spans="1:8" s="76" customFormat="1">
      <c r="A167" s="292" t="s">
        <v>773</v>
      </c>
      <c r="B167" s="73" t="s">
        <v>157</v>
      </c>
      <c r="C167" s="292" t="s">
        <v>591</v>
      </c>
      <c r="D167" s="331">
        <f>D173+D175+D184</f>
        <v>114.648348</v>
      </c>
      <c r="E167" s="329">
        <f>E173+E175+E184</f>
        <v>62.363</v>
      </c>
      <c r="F167" s="74">
        <f>E167-D167</f>
        <v>-52.285347999999999</v>
      </c>
      <c r="G167" s="74">
        <f>F167/D167*100</f>
        <v>-45.604972868863321</v>
      </c>
      <c r="H167" s="75"/>
    </row>
    <row r="168" spans="1:8" ht="31.5">
      <c r="A168" s="297">
        <v>10.1</v>
      </c>
      <c r="B168" s="17" t="s">
        <v>592</v>
      </c>
      <c r="C168" s="297" t="s">
        <v>591</v>
      </c>
      <c r="D168" s="332" t="s">
        <v>416</v>
      </c>
      <c r="E168" s="316" t="s">
        <v>416</v>
      </c>
      <c r="F168" s="43" t="s">
        <v>416</v>
      </c>
      <c r="G168" s="42" t="s">
        <v>416</v>
      </c>
      <c r="H168" s="70" t="s">
        <v>416</v>
      </c>
    </row>
    <row r="169" spans="1:8" ht="31.5">
      <c r="A169" s="21" t="s">
        <v>390</v>
      </c>
      <c r="B169" s="17" t="s">
        <v>593</v>
      </c>
      <c r="C169" s="297" t="s">
        <v>591</v>
      </c>
      <c r="D169" s="332" t="s">
        <v>416</v>
      </c>
      <c r="E169" s="316" t="s">
        <v>416</v>
      </c>
      <c r="F169" s="43" t="s">
        <v>416</v>
      </c>
      <c r="G169" s="42" t="s">
        <v>416</v>
      </c>
      <c r="H169" s="70" t="s">
        <v>416</v>
      </c>
    </row>
    <row r="170" spans="1:8" ht="31.5">
      <c r="A170" s="21" t="s">
        <v>391</v>
      </c>
      <c r="B170" s="17" t="s">
        <v>594</v>
      </c>
      <c r="C170" s="297" t="s">
        <v>591</v>
      </c>
      <c r="D170" s="332" t="s">
        <v>416</v>
      </c>
      <c r="E170" s="316" t="s">
        <v>416</v>
      </c>
      <c r="F170" s="43" t="s">
        <v>416</v>
      </c>
      <c r="G170" s="42" t="s">
        <v>416</v>
      </c>
      <c r="H170" s="70" t="s">
        <v>416</v>
      </c>
    </row>
    <row r="171" spans="1:8" ht="31.5">
      <c r="A171" s="21" t="s">
        <v>392</v>
      </c>
      <c r="B171" s="17" t="s">
        <v>595</v>
      </c>
      <c r="C171" s="297" t="s">
        <v>591</v>
      </c>
      <c r="D171" s="332" t="s">
        <v>416</v>
      </c>
      <c r="E171" s="316" t="s">
        <v>416</v>
      </c>
      <c r="F171" s="43" t="s">
        <v>416</v>
      </c>
      <c r="G171" s="42" t="s">
        <v>416</v>
      </c>
      <c r="H171" s="70" t="s">
        <v>416</v>
      </c>
    </row>
    <row r="172" spans="1:8">
      <c r="A172" s="297">
        <v>10.199999999999999</v>
      </c>
      <c r="B172" s="17" t="s">
        <v>596</v>
      </c>
      <c r="C172" s="297" t="s">
        <v>591</v>
      </c>
      <c r="D172" s="332" t="s">
        <v>416</v>
      </c>
      <c r="E172" s="316" t="s">
        <v>416</v>
      </c>
      <c r="F172" s="43" t="s">
        <v>416</v>
      </c>
      <c r="G172" s="42" t="s">
        <v>416</v>
      </c>
      <c r="H172" s="70" t="s">
        <v>416</v>
      </c>
    </row>
    <row r="173" spans="1:8">
      <c r="A173" s="297">
        <v>10.3</v>
      </c>
      <c r="B173" s="17" t="s">
        <v>597</v>
      </c>
      <c r="C173" s="297" t="s">
        <v>591</v>
      </c>
      <c r="D173" s="331">
        <f>D29*1.2</f>
        <v>114.648348</v>
      </c>
      <c r="E173" s="331">
        <v>60.844999999999999</v>
      </c>
      <c r="F173" s="39">
        <f>E173-D173</f>
        <v>-53.803348</v>
      </c>
      <c r="G173" s="39">
        <f>F173/D173*100</f>
        <v>-46.929021602648824</v>
      </c>
      <c r="H173" s="53"/>
    </row>
    <row r="174" spans="1:8">
      <c r="A174" s="297">
        <v>10.4</v>
      </c>
      <c r="B174" s="17" t="s">
        <v>598</v>
      </c>
      <c r="C174" s="297" t="s">
        <v>591</v>
      </c>
      <c r="D174" s="316" t="s">
        <v>416</v>
      </c>
      <c r="E174" s="316" t="s">
        <v>416</v>
      </c>
      <c r="F174" s="43" t="s">
        <v>416</v>
      </c>
      <c r="G174" s="42" t="s">
        <v>416</v>
      </c>
      <c r="H174" s="70" t="s">
        <v>416</v>
      </c>
    </row>
    <row r="175" spans="1:8">
      <c r="A175" s="297">
        <v>10.5</v>
      </c>
      <c r="B175" s="17" t="s">
        <v>599</v>
      </c>
      <c r="C175" s="297" t="s">
        <v>591</v>
      </c>
      <c r="D175" s="326">
        <f>D31*1.2</f>
        <v>0</v>
      </c>
      <c r="E175" s="326">
        <v>1.518</v>
      </c>
      <c r="F175" s="39">
        <f>E175-D175</f>
        <v>1.518</v>
      </c>
      <c r="G175" s="39" t="e">
        <f>F175/D175*100</f>
        <v>#DIV/0!</v>
      </c>
      <c r="H175" s="53"/>
    </row>
    <row r="176" spans="1:8">
      <c r="A176" s="297">
        <v>10.6</v>
      </c>
      <c r="B176" s="17" t="s">
        <v>600</v>
      </c>
      <c r="C176" s="297" t="s">
        <v>591</v>
      </c>
      <c r="D176" s="316" t="s">
        <v>416</v>
      </c>
      <c r="E176" s="316" t="s">
        <v>416</v>
      </c>
      <c r="F176" s="43" t="s">
        <v>416</v>
      </c>
      <c r="G176" s="42" t="s">
        <v>416</v>
      </c>
      <c r="H176" s="70" t="s">
        <v>416</v>
      </c>
    </row>
    <row r="177" spans="1:8">
      <c r="A177" s="297">
        <v>10.7</v>
      </c>
      <c r="B177" s="17" t="s">
        <v>601</v>
      </c>
      <c r="C177" s="297" t="s">
        <v>591</v>
      </c>
      <c r="D177" s="316" t="s">
        <v>416</v>
      </c>
      <c r="E177" s="316" t="s">
        <v>416</v>
      </c>
      <c r="F177" s="43" t="s">
        <v>416</v>
      </c>
      <c r="G177" s="42" t="s">
        <v>416</v>
      </c>
      <c r="H177" s="70" t="s">
        <v>416</v>
      </c>
    </row>
    <row r="178" spans="1:8" ht="31.5">
      <c r="A178" s="297">
        <v>10.8</v>
      </c>
      <c r="B178" s="17" t="s">
        <v>602</v>
      </c>
      <c r="C178" s="297" t="s">
        <v>591</v>
      </c>
      <c r="D178" s="316" t="s">
        <v>416</v>
      </c>
      <c r="E178" s="316" t="s">
        <v>416</v>
      </c>
      <c r="F178" s="43" t="s">
        <v>416</v>
      </c>
      <c r="G178" s="42" t="s">
        <v>416</v>
      </c>
      <c r="H178" s="70" t="s">
        <v>416</v>
      </c>
    </row>
    <row r="179" spans="1:8">
      <c r="A179" s="21" t="s">
        <v>393</v>
      </c>
      <c r="B179" s="17" t="s">
        <v>603</v>
      </c>
      <c r="C179" s="297" t="s">
        <v>591</v>
      </c>
      <c r="D179" s="316" t="s">
        <v>416</v>
      </c>
      <c r="E179" s="316" t="s">
        <v>416</v>
      </c>
      <c r="F179" s="43" t="s">
        <v>416</v>
      </c>
      <c r="G179" s="42" t="s">
        <v>416</v>
      </c>
      <c r="H179" s="70" t="s">
        <v>416</v>
      </c>
    </row>
    <row r="180" spans="1:8">
      <c r="A180" s="21" t="s">
        <v>394</v>
      </c>
      <c r="B180" s="17" t="s">
        <v>604</v>
      </c>
      <c r="C180" s="297" t="s">
        <v>591</v>
      </c>
      <c r="D180" s="316" t="s">
        <v>416</v>
      </c>
      <c r="E180" s="316" t="s">
        <v>416</v>
      </c>
      <c r="F180" s="43" t="s">
        <v>416</v>
      </c>
      <c r="G180" s="42" t="s">
        <v>416</v>
      </c>
      <c r="H180" s="70" t="s">
        <v>416</v>
      </c>
    </row>
    <row r="181" spans="1:8" ht="47.25">
      <c r="A181" s="297">
        <v>10.9</v>
      </c>
      <c r="B181" s="17" t="s">
        <v>158</v>
      </c>
      <c r="C181" s="297" t="s">
        <v>591</v>
      </c>
      <c r="D181" s="316" t="s">
        <v>416</v>
      </c>
      <c r="E181" s="316" t="s">
        <v>416</v>
      </c>
      <c r="F181" s="43" t="s">
        <v>416</v>
      </c>
      <c r="G181" s="42" t="s">
        <v>416</v>
      </c>
      <c r="H181" s="70" t="s">
        <v>416</v>
      </c>
    </row>
    <row r="182" spans="1:8">
      <c r="A182" s="21" t="s">
        <v>395</v>
      </c>
      <c r="B182" s="17" t="s">
        <v>159</v>
      </c>
      <c r="C182" s="297" t="s">
        <v>591</v>
      </c>
      <c r="D182" s="316" t="s">
        <v>416</v>
      </c>
      <c r="E182" s="316" t="s">
        <v>416</v>
      </c>
      <c r="F182" s="43" t="s">
        <v>416</v>
      </c>
      <c r="G182" s="42" t="s">
        <v>416</v>
      </c>
      <c r="H182" s="70" t="s">
        <v>416</v>
      </c>
    </row>
    <row r="183" spans="1:8" ht="31.5">
      <c r="A183" s="21" t="s">
        <v>396</v>
      </c>
      <c r="B183" s="17" t="s">
        <v>160</v>
      </c>
      <c r="C183" s="297" t="s">
        <v>591</v>
      </c>
      <c r="D183" s="316" t="s">
        <v>416</v>
      </c>
      <c r="E183" s="316" t="s">
        <v>416</v>
      </c>
      <c r="F183" s="43" t="s">
        <v>416</v>
      </c>
      <c r="G183" s="42" t="s">
        <v>416</v>
      </c>
      <c r="H183" s="70" t="s">
        <v>416</v>
      </c>
    </row>
    <row r="184" spans="1:8">
      <c r="A184" s="297">
        <v>10.1</v>
      </c>
      <c r="B184" s="17" t="s">
        <v>605</v>
      </c>
      <c r="C184" s="297" t="s">
        <v>591</v>
      </c>
      <c r="D184" s="333">
        <f>D37*1.18</f>
        <v>0</v>
      </c>
      <c r="E184" s="335">
        <v>0</v>
      </c>
      <c r="F184" s="39">
        <f>E184-D184</f>
        <v>0</v>
      </c>
      <c r="G184" s="39">
        <v>0</v>
      </c>
      <c r="H184" s="53"/>
    </row>
    <row r="185" spans="1:8" s="76" customFormat="1">
      <c r="A185" s="292" t="s">
        <v>161</v>
      </c>
      <c r="B185" s="73" t="s">
        <v>162</v>
      </c>
      <c r="C185" s="292" t="s">
        <v>591</v>
      </c>
      <c r="D185" s="329">
        <f>D187+D192+D194+D195+D196+D198+D199+D200+D202</f>
        <v>103.71875199999999</v>
      </c>
      <c r="E185" s="329">
        <f>E187+E192+E194+E195+E196+E198+E199+E200+E202</f>
        <v>62.461400000000005</v>
      </c>
      <c r="F185" s="74">
        <f>E185-D185</f>
        <v>-41.25735199999999</v>
      </c>
      <c r="G185" s="74">
        <f>F185/D185*100</f>
        <v>-39.778102999156786</v>
      </c>
      <c r="H185" s="75"/>
    </row>
    <row r="186" spans="1:8">
      <c r="A186" s="297">
        <v>11.1</v>
      </c>
      <c r="B186" s="17" t="s">
        <v>163</v>
      </c>
      <c r="C186" s="297" t="s">
        <v>591</v>
      </c>
      <c r="D186" s="316" t="s">
        <v>416</v>
      </c>
      <c r="E186" s="316" t="s">
        <v>416</v>
      </c>
      <c r="F186" s="43" t="s">
        <v>416</v>
      </c>
      <c r="G186" s="43" t="s">
        <v>416</v>
      </c>
      <c r="H186" s="70" t="s">
        <v>416</v>
      </c>
    </row>
    <row r="187" spans="1:8">
      <c r="A187" s="297">
        <v>11.2</v>
      </c>
      <c r="B187" s="17" t="s">
        <v>164</v>
      </c>
      <c r="C187" s="297" t="s">
        <v>591</v>
      </c>
      <c r="D187" s="326">
        <f>D190</f>
        <v>5.3326799999999999</v>
      </c>
      <c r="E187" s="326">
        <f>E190</f>
        <v>6.1493000000000002</v>
      </c>
      <c r="F187" s="39">
        <f>E187-D187</f>
        <v>0.81662000000000035</v>
      </c>
      <c r="G187" s="39">
        <f>F187/D187*100</f>
        <v>15.31350090386073</v>
      </c>
      <c r="H187" s="53"/>
    </row>
    <row r="188" spans="1:8">
      <c r="A188" s="21" t="s">
        <v>397</v>
      </c>
      <c r="B188" s="17" t="s">
        <v>735</v>
      </c>
      <c r="C188" s="297" t="s">
        <v>591</v>
      </c>
      <c r="D188" s="316" t="s">
        <v>416</v>
      </c>
      <c r="E188" s="316" t="s">
        <v>416</v>
      </c>
      <c r="F188" s="43" t="s">
        <v>416</v>
      </c>
      <c r="G188" s="42" t="s">
        <v>416</v>
      </c>
      <c r="H188" s="70" t="s">
        <v>416</v>
      </c>
    </row>
    <row r="189" spans="1:8">
      <c r="A189" s="21" t="s">
        <v>398</v>
      </c>
      <c r="B189" s="17" t="s">
        <v>165</v>
      </c>
      <c r="C189" s="297" t="s">
        <v>591</v>
      </c>
      <c r="D189" s="316" t="s">
        <v>416</v>
      </c>
      <c r="E189" s="316" t="s">
        <v>416</v>
      </c>
      <c r="F189" s="43" t="s">
        <v>416</v>
      </c>
      <c r="G189" s="42" t="s">
        <v>416</v>
      </c>
      <c r="H189" s="70" t="s">
        <v>416</v>
      </c>
    </row>
    <row r="190" spans="1:8">
      <c r="A190" s="21" t="s">
        <v>399</v>
      </c>
      <c r="B190" s="17" t="s">
        <v>166</v>
      </c>
      <c r="C190" s="297" t="s">
        <v>591</v>
      </c>
      <c r="D190" s="326">
        <f>D57*1.2</f>
        <v>5.3326799999999999</v>
      </c>
      <c r="E190" s="326">
        <v>6.1493000000000002</v>
      </c>
      <c r="F190" s="39">
        <f>E190-D190</f>
        <v>0.81662000000000035</v>
      </c>
      <c r="G190" s="39">
        <f>F190/D190*100</f>
        <v>15.31350090386073</v>
      </c>
      <c r="H190" s="53"/>
    </row>
    <row r="191" spans="1:8" ht="31.5">
      <c r="A191" s="297">
        <v>11.3</v>
      </c>
      <c r="B191" s="17" t="s">
        <v>167</v>
      </c>
      <c r="C191" s="297" t="s">
        <v>591</v>
      </c>
      <c r="D191" s="316" t="s">
        <v>416</v>
      </c>
      <c r="E191" s="316" t="s">
        <v>416</v>
      </c>
      <c r="F191" s="43" t="s">
        <v>416</v>
      </c>
      <c r="G191" s="42" t="s">
        <v>416</v>
      </c>
      <c r="H191" s="70" t="s">
        <v>416</v>
      </c>
    </row>
    <row r="192" spans="1:8" ht="31.5">
      <c r="A192" s="297">
        <v>11.4</v>
      </c>
      <c r="B192" s="17" t="s">
        <v>168</v>
      </c>
      <c r="C192" s="297" t="s">
        <v>591</v>
      </c>
      <c r="D192" s="326">
        <f>D64*1.2+0.46+1.64</f>
        <v>55.758779999999994</v>
      </c>
      <c r="E192" s="326">
        <v>17.304200000000002</v>
      </c>
      <c r="F192" s="39">
        <f>E192-D192</f>
        <v>-38.454579999999993</v>
      </c>
      <c r="G192" s="39">
        <f>F192/D192*100</f>
        <v>-68.965963745978655</v>
      </c>
      <c r="H192" s="53"/>
    </row>
    <row r="193" spans="1:8">
      <c r="A193" s="297">
        <v>11.5</v>
      </c>
      <c r="B193" s="17" t="s">
        <v>169</v>
      </c>
      <c r="C193" s="297" t="s">
        <v>591</v>
      </c>
      <c r="D193" s="316" t="s">
        <v>416</v>
      </c>
      <c r="E193" s="316" t="s">
        <v>416</v>
      </c>
      <c r="F193" s="43" t="s">
        <v>416</v>
      </c>
      <c r="G193" s="42" t="s">
        <v>416</v>
      </c>
      <c r="H193" s="70" t="s">
        <v>416</v>
      </c>
    </row>
    <row r="194" spans="1:8">
      <c r="A194" s="297">
        <v>11.6</v>
      </c>
      <c r="B194" s="17" t="s">
        <v>170</v>
      </c>
      <c r="C194" s="297" t="s">
        <v>591</v>
      </c>
      <c r="D194" s="327">
        <v>10.6823</v>
      </c>
      <c r="E194" s="326">
        <v>9.7242999999999995</v>
      </c>
      <c r="F194" s="39">
        <f t="shared" ref="F194:F200" si="8">E194-D194</f>
        <v>-0.95800000000000018</v>
      </c>
      <c r="G194" s="39">
        <f t="shared" ref="G194:G200" si="9">F194/D194*100</f>
        <v>-8.9681061194686542</v>
      </c>
      <c r="H194" s="53"/>
    </row>
    <row r="195" spans="1:8">
      <c r="A195" s="297">
        <v>11.7</v>
      </c>
      <c r="B195" s="17" t="s">
        <v>171</v>
      </c>
      <c r="C195" s="297" t="s">
        <v>591</v>
      </c>
      <c r="D195" s="327">
        <v>3.2237</v>
      </c>
      <c r="E195" s="326">
        <v>1.9918</v>
      </c>
      <c r="F195" s="39">
        <f t="shared" si="8"/>
        <v>-1.2319</v>
      </c>
      <c r="G195" s="39">
        <f t="shared" si="9"/>
        <v>-38.213853646431119</v>
      </c>
      <c r="H195" s="53"/>
    </row>
    <row r="196" spans="1:8">
      <c r="A196" s="297">
        <v>11.8</v>
      </c>
      <c r="B196" s="17" t="s">
        <v>172</v>
      </c>
      <c r="C196" s="297" t="s">
        <v>591</v>
      </c>
      <c r="D196" s="326">
        <f>D197+D70</f>
        <v>1.31918</v>
      </c>
      <c r="E196" s="326">
        <v>4.3884999999999996</v>
      </c>
      <c r="F196" s="39">
        <f t="shared" si="8"/>
        <v>3.0693199999999994</v>
      </c>
      <c r="G196" s="39">
        <f t="shared" si="9"/>
        <v>232.66877909004072</v>
      </c>
      <c r="H196" s="53"/>
    </row>
    <row r="197" spans="1:8">
      <c r="A197" s="21" t="s">
        <v>400</v>
      </c>
      <c r="B197" s="17" t="s">
        <v>173</v>
      </c>
      <c r="C197" s="297" t="s">
        <v>591</v>
      </c>
      <c r="D197" s="327">
        <f>D124</f>
        <v>0</v>
      </c>
      <c r="E197" s="326">
        <v>0.54569999999999996</v>
      </c>
      <c r="F197" s="39">
        <f t="shared" si="8"/>
        <v>0.54569999999999996</v>
      </c>
      <c r="G197" s="39" t="e">
        <f t="shared" si="9"/>
        <v>#DIV/0!</v>
      </c>
      <c r="H197" s="53"/>
    </row>
    <row r="198" spans="1:8">
      <c r="A198" s="297">
        <v>11.9</v>
      </c>
      <c r="B198" s="17" t="s">
        <v>174</v>
      </c>
      <c r="C198" s="297" t="s">
        <v>591</v>
      </c>
      <c r="D198" s="326">
        <v>0.48089999999999999</v>
      </c>
      <c r="E198" s="326">
        <v>1.6392</v>
      </c>
      <c r="F198" s="39">
        <f t="shared" si="8"/>
        <v>1.1583000000000001</v>
      </c>
      <c r="G198" s="39">
        <f t="shared" si="9"/>
        <v>240.86088583905178</v>
      </c>
      <c r="H198" s="53"/>
    </row>
    <row r="199" spans="1:8">
      <c r="A199" s="229">
        <v>11.1</v>
      </c>
      <c r="B199" s="17" t="s">
        <v>175</v>
      </c>
      <c r="C199" s="297" t="s">
        <v>591</v>
      </c>
      <c r="D199" s="326">
        <v>0.2535</v>
      </c>
      <c r="E199" s="329">
        <v>0.1772</v>
      </c>
      <c r="F199" s="39">
        <f t="shared" si="8"/>
        <v>-7.6300000000000007E-2</v>
      </c>
      <c r="G199" s="39">
        <f t="shared" si="9"/>
        <v>-30.098619329388566</v>
      </c>
      <c r="H199" s="53"/>
    </row>
    <row r="200" spans="1:8">
      <c r="A200" s="297">
        <v>11.11</v>
      </c>
      <c r="B200" s="17" t="s">
        <v>176</v>
      </c>
      <c r="C200" s="297" t="s">
        <v>591</v>
      </c>
      <c r="D200" s="326">
        <f>D75*1.2</f>
        <v>12.287075999999999</v>
      </c>
      <c r="E200" s="329">
        <f>1.6139+5.0961</f>
        <v>6.71</v>
      </c>
      <c r="F200" s="39">
        <f t="shared" si="8"/>
        <v>-5.577075999999999</v>
      </c>
      <c r="G200" s="39">
        <f t="shared" si="9"/>
        <v>-45.389773775306672</v>
      </c>
      <c r="H200" s="53"/>
    </row>
    <row r="201" spans="1:8" ht="47.25">
      <c r="A201" s="297">
        <v>11.12</v>
      </c>
      <c r="B201" s="17" t="s">
        <v>177</v>
      </c>
      <c r="C201" s="297" t="s">
        <v>591</v>
      </c>
      <c r="D201" s="316" t="s">
        <v>416</v>
      </c>
      <c r="E201" s="316" t="s">
        <v>416</v>
      </c>
      <c r="F201" s="43" t="s">
        <v>416</v>
      </c>
      <c r="G201" s="42" t="s">
        <v>416</v>
      </c>
      <c r="H201" s="70" t="s">
        <v>416</v>
      </c>
    </row>
    <row r="202" spans="1:8">
      <c r="A202" s="297">
        <v>11.13</v>
      </c>
      <c r="B202" s="17" t="s">
        <v>178</v>
      </c>
      <c r="C202" s="297" t="s">
        <v>591</v>
      </c>
      <c r="D202" s="326">
        <f>(D74+D76+D78)*1.2+7</f>
        <v>14.380635999999999</v>
      </c>
      <c r="E202" s="329">
        <v>14.376899999999999</v>
      </c>
      <c r="F202" s="74">
        <f>E202-D202</f>
        <v>-3.7359999999999616E-3</v>
      </c>
      <c r="G202" s="39">
        <f>F202/D202*100</f>
        <v>-2.5979379493368454E-2</v>
      </c>
      <c r="H202" s="53"/>
    </row>
    <row r="203" spans="1:8" s="76" customFormat="1" ht="15.75" customHeight="1">
      <c r="A203" s="292" t="s">
        <v>179</v>
      </c>
      <c r="B203" s="73" t="s">
        <v>180</v>
      </c>
      <c r="C203" s="292" t="s">
        <v>591</v>
      </c>
      <c r="D203" s="329">
        <v>0</v>
      </c>
      <c r="E203" s="329">
        <v>0</v>
      </c>
      <c r="F203" s="74">
        <f>E203-D203</f>
        <v>0</v>
      </c>
      <c r="G203" s="77">
        <v>0</v>
      </c>
      <c r="H203" s="78" t="s">
        <v>416</v>
      </c>
    </row>
    <row r="204" spans="1:8" ht="15.75" customHeight="1">
      <c r="A204" s="297">
        <v>12.1</v>
      </c>
      <c r="B204" s="17" t="s">
        <v>181</v>
      </c>
      <c r="C204" s="297" t="s">
        <v>591</v>
      </c>
      <c r="D204" s="316" t="s">
        <v>416</v>
      </c>
      <c r="E204" s="316" t="s">
        <v>416</v>
      </c>
      <c r="F204" s="43" t="s">
        <v>416</v>
      </c>
      <c r="G204" s="43" t="s">
        <v>416</v>
      </c>
      <c r="H204" s="70" t="s">
        <v>416</v>
      </c>
    </row>
    <row r="205" spans="1:8" ht="31.5">
      <c r="A205" s="297">
        <v>12.2</v>
      </c>
      <c r="B205" s="17" t="s">
        <v>182</v>
      </c>
      <c r="C205" s="297" t="s">
        <v>591</v>
      </c>
      <c r="D205" s="316" t="s">
        <v>416</v>
      </c>
      <c r="E205" s="316" t="s">
        <v>416</v>
      </c>
      <c r="F205" s="43" t="s">
        <v>416</v>
      </c>
      <c r="G205" s="43" t="s">
        <v>416</v>
      </c>
      <c r="H205" s="70" t="s">
        <v>416</v>
      </c>
    </row>
    <row r="206" spans="1:8" ht="31.5">
      <c r="A206" s="21" t="s">
        <v>401</v>
      </c>
      <c r="B206" s="17" t="s">
        <v>183</v>
      </c>
      <c r="C206" s="297" t="s">
        <v>591</v>
      </c>
      <c r="D206" s="316" t="s">
        <v>416</v>
      </c>
      <c r="E206" s="316" t="s">
        <v>416</v>
      </c>
      <c r="F206" s="43" t="s">
        <v>416</v>
      </c>
      <c r="G206" s="43" t="s">
        <v>416</v>
      </c>
      <c r="H206" s="70" t="s">
        <v>416</v>
      </c>
    </row>
    <row r="207" spans="1:8">
      <c r="A207" s="297" t="s">
        <v>184</v>
      </c>
      <c r="B207" s="17" t="s">
        <v>889</v>
      </c>
      <c r="C207" s="297" t="s">
        <v>591</v>
      </c>
      <c r="D207" s="316" t="s">
        <v>416</v>
      </c>
      <c r="E207" s="316" t="s">
        <v>416</v>
      </c>
      <c r="F207" s="43" t="s">
        <v>416</v>
      </c>
      <c r="G207" s="43" t="s">
        <v>416</v>
      </c>
      <c r="H207" s="70" t="s">
        <v>416</v>
      </c>
    </row>
    <row r="208" spans="1:8" ht="31.5">
      <c r="A208" s="297" t="s">
        <v>185</v>
      </c>
      <c r="B208" s="17" t="s">
        <v>892</v>
      </c>
      <c r="C208" s="297" t="s">
        <v>591</v>
      </c>
      <c r="D208" s="316" t="s">
        <v>416</v>
      </c>
      <c r="E208" s="316" t="s">
        <v>416</v>
      </c>
      <c r="F208" s="43" t="s">
        <v>416</v>
      </c>
      <c r="G208" s="43" t="s">
        <v>416</v>
      </c>
      <c r="H208" s="70" t="s">
        <v>416</v>
      </c>
    </row>
    <row r="209" spans="1:8">
      <c r="A209" s="297">
        <v>12.3</v>
      </c>
      <c r="B209" s="17" t="s">
        <v>186</v>
      </c>
      <c r="C209" s="297" t="s">
        <v>591</v>
      </c>
      <c r="D209" s="316" t="s">
        <v>416</v>
      </c>
      <c r="E209" s="316" t="s">
        <v>416</v>
      </c>
      <c r="F209" s="43" t="s">
        <v>416</v>
      </c>
      <c r="G209" s="43" t="s">
        <v>416</v>
      </c>
      <c r="H209" s="70" t="s">
        <v>416</v>
      </c>
    </row>
    <row r="210" spans="1:8" s="76" customFormat="1">
      <c r="A210" s="292" t="s">
        <v>187</v>
      </c>
      <c r="B210" s="73" t="s">
        <v>188</v>
      </c>
      <c r="C210" s="292" t="s">
        <v>591</v>
      </c>
      <c r="D210" s="343">
        <f>D212+D217</f>
        <v>0</v>
      </c>
      <c r="E210" s="343">
        <f>E212+E217</f>
        <v>0</v>
      </c>
      <c r="F210" s="74">
        <f>E210-D210</f>
        <v>0</v>
      </c>
      <c r="G210" s="74" t="e">
        <f>F210/D210*100</f>
        <v>#DIV/0!</v>
      </c>
      <c r="H210" s="75"/>
    </row>
    <row r="211" spans="1:8">
      <c r="A211" s="297">
        <v>13.1</v>
      </c>
      <c r="B211" s="17" t="s">
        <v>189</v>
      </c>
      <c r="C211" s="297" t="s">
        <v>591</v>
      </c>
      <c r="D211" s="42">
        <f>D212+D217</f>
        <v>0</v>
      </c>
      <c r="E211" s="42">
        <f>E212+E217</f>
        <v>0</v>
      </c>
      <c r="F211" s="39">
        <f>E211-D211</f>
        <v>0</v>
      </c>
      <c r="G211" s="39" t="e">
        <f>F211/D211*100</f>
        <v>#DIV/0!</v>
      </c>
      <c r="H211" s="53"/>
    </row>
    <row r="212" spans="1:8">
      <c r="A212" s="21" t="s">
        <v>402</v>
      </c>
      <c r="B212" s="17" t="s">
        <v>190</v>
      </c>
      <c r="C212" s="297" t="s">
        <v>591</v>
      </c>
      <c r="D212" s="42">
        <v>0</v>
      </c>
      <c r="E212" s="42">
        <v>0</v>
      </c>
      <c r="F212" s="39">
        <f>E212-D212</f>
        <v>0</v>
      </c>
      <c r="G212" s="39" t="e">
        <f>F212/D212*100</f>
        <v>#DIV/0!</v>
      </c>
      <c r="H212" s="53"/>
    </row>
    <row r="213" spans="1:8">
      <c r="A213" s="21" t="s">
        <v>403</v>
      </c>
      <c r="B213" s="17" t="s">
        <v>191</v>
      </c>
      <c r="C213" s="297" t="s">
        <v>591</v>
      </c>
      <c r="D213" s="344" t="s">
        <v>416</v>
      </c>
      <c r="E213" s="344" t="s">
        <v>416</v>
      </c>
      <c r="F213" s="43" t="s">
        <v>416</v>
      </c>
      <c r="G213" s="42" t="s">
        <v>416</v>
      </c>
      <c r="H213" s="70" t="s">
        <v>416</v>
      </c>
    </row>
    <row r="214" spans="1:8" ht="31.5">
      <c r="A214" s="21" t="s">
        <v>404</v>
      </c>
      <c r="B214" s="17" t="s">
        <v>192</v>
      </c>
      <c r="C214" s="297" t="s">
        <v>591</v>
      </c>
      <c r="D214" s="344" t="s">
        <v>416</v>
      </c>
      <c r="E214" s="344" t="s">
        <v>416</v>
      </c>
      <c r="F214" s="43" t="s">
        <v>416</v>
      </c>
      <c r="G214" s="42" t="s">
        <v>416</v>
      </c>
      <c r="H214" s="70" t="s">
        <v>416</v>
      </c>
    </row>
    <row r="215" spans="1:8" ht="15.75" customHeight="1">
      <c r="A215" s="21" t="s">
        <v>405</v>
      </c>
      <c r="B215" s="17" t="s">
        <v>193</v>
      </c>
      <c r="C215" s="297" t="s">
        <v>591</v>
      </c>
      <c r="D215" s="344" t="s">
        <v>416</v>
      </c>
      <c r="E215" s="344" t="s">
        <v>416</v>
      </c>
      <c r="F215" s="43" t="s">
        <v>416</v>
      </c>
      <c r="G215" s="42" t="s">
        <v>416</v>
      </c>
      <c r="H215" s="70" t="s">
        <v>416</v>
      </c>
    </row>
    <row r="216" spans="1:8" ht="31.5">
      <c r="A216" s="21" t="s">
        <v>406</v>
      </c>
      <c r="B216" s="17" t="s">
        <v>194</v>
      </c>
      <c r="C216" s="297" t="s">
        <v>591</v>
      </c>
      <c r="D216" s="344" t="s">
        <v>416</v>
      </c>
      <c r="E216" s="344" t="s">
        <v>416</v>
      </c>
      <c r="F216" s="43" t="s">
        <v>416</v>
      </c>
      <c r="G216" s="42" t="s">
        <v>416</v>
      </c>
      <c r="H216" s="70" t="s">
        <v>416</v>
      </c>
    </row>
    <row r="217" spans="1:8" ht="31.5">
      <c r="A217" s="21" t="s">
        <v>407</v>
      </c>
      <c r="B217" s="17" t="s">
        <v>195</v>
      </c>
      <c r="C217" s="297" t="s">
        <v>591</v>
      </c>
      <c r="D217" s="42">
        <v>0</v>
      </c>
      <c r="E217" s="42">
        <v>0</v>
      </c>
      <c r="F217" s="39">
        <f>E217-D217</f>
        <v>0</v>
      </c>
      <c r="G217" s="39" t="e">
        <f>F217/D217*100</f>
        <v>#DIV/0!</v>
      </c>
      <c r="H217" s="53"/>
    </row>
    <row r="218" spans="1:8">
      <c r="A218" s="297">
        <v>13.2</v>
      </c>
      <c r="B218" s="17" t="s">
        <v>196</v>
      </c>
      <c r="C218" s="297" t="s">
        <v>591</v>
      </c>
      <c r="D218" s="344" t="s">
        <v>416</v>
      </c>
      <c r="E218" s="344" t="s">
        <v>416</v>
      </c>
      <c r="F218" s="43" t="s">
        <v>416</v>
      </c>
      <c r="G218" s="42" t="s">
        <v>416</v>
      </c>
      <c r="H218" s="70" t="s">
        <v>416</v>
      </c>
    </row>
    <row r="219" spans="1:8" ht="31.5">
      <c r="A219" s="297">
        <v>13.3</v>
      </c>
      <c r="B219" s="17" t="s">
        <v>197</v>
      </c>
      <c r="C219" s="297" t="s">
        <v>591</v>
      </c>
      <c r="D219" s="344" t="s">
        <v>416</v>
      </c>
      <c r="E219" s="344" t="s">
        <v>416</v>
      </c>
      <c r="F219" s="39">
        <v>0</v>
      </c>
      <c r="G219" s="39">
        <v>0</v>
      </c>
      <c r="H219" s="70" t="s">
        <v>416</v>
      </c>
    </row>
    <row r="220" spans="1:8">
      <c r="A220" s="297">
        <v>13.4</v>
      </c>
      <c r="B220" s="17" t="s">
        <v>643</v>
      </c>
      <c r="C220" s="297" t="s">
        <v>694</v>
      </c>
      <c r="D220" s="344" t="s">
        <v>416</v>
      </c>
      <c r="E220" s="344" t="s">
        <v>416</v>
      </c>
      <c r="F220" s="43" t="s">
        <v>416</v>
      </c>
      <c r="G220" s="42" t="s">
        <v>416</v>
      </c>
      <c r="H220" s="70" t="s">
        <v>416</v>
      </c>
    </row>
    <row r="221" spans="1:8" ht="31.5">
      <c r="A221" s="21" t="s">
        <v>408</v>
      </c>
      <c r="B221" s="17" t="s">
        <v>198</v>
      </c>
      <c r="C221" s="297" t="s">
        <v>591</v>
      </c>
      <c r="D221" s="344" t="s">
        <v>416</v>
      </c>
      <c r="E221" s="344" t="s">
        <v>416</v>
      </c>
      <c r="F221" s="43" t="s">
        <v>416</v>
      </c>
      <c r="G221" s="42" t="s">
        <v>416</v>
      </c>
      <c r="H221" s="70" t="s">
        <v>416</v>
      </c>
    </row>
    <row r="222" spans="1:8" s="76" customFormat="1">
      <c r="A222" s="292" t="s">
        <v>199</v>
      </c>
      <c r="B222" s="73" t="s">
        <v>200</v>
      </c>
      <c r="C222" s="292" t="s">
        <v>591</v>
      </c>
      <c r="D222" s="343">
        <v>0</v>
      </c>
      <c r="E222" s="343">
        <f>E224+E234</f>
        <v>0</v>
      </c>
      <c r="F222" s="74">
        <f>E222-D222</f>
        <v>0</v>
      </c>
      <c r="G222" s="74">
        <v>0</v>
      </c>
      <c r="H222" s="75"/>
    </row>
    <row r="223" spans="1:8">
      <c r="A223" s="297">
        <v>14.1</v>
      </c>
      <c r="B223" s="17" t="s">
        <v>201</v>
      </c>
      <c r="C223" s="297" t="s">
        <v>591</v>
      </c>
      <c r="D223" s="42">
        <v>0</v>
      </c>
      <c r="E223" s="42">
        <v>0</v>
      </c>
      <c r="F223" s="39">
        <f>E223-D223</f>
        <v>0</v>
      </c>
      <c r="G223" s="39">
        <v>0</v>
      </c>
      <c r="H223" s="53"/>
    </row>
    <row r="224" spans="1:8">
      <c r="A224" s="297">
        <v>14.2</v>
      </c>
      <c r="B224" s="17" t="s">
        <v>202</v>
      </c>
      <c r="C224" s="297" t="s">
        <v>591</v>
      </c>
      <c r="D224" s="42">
        <v>0</v>
      </c>
      <c r="E224" s="42">
        <f>E225+E226</f>
        <v>0</v>
      </c>
      <c r="F224" s="39">
        <f>E224-D224</f>
        <v>0</v>
      </c>
      <c r="G224" s="39">
        <v>0</v>
      </c>
      <c r="H224" s="53"/>
    </row>
    <row r="225" spans="1:8">
      <c r="A225" s="21" t="s">
        <v>409</v>
      </c>
      <c r="B225" s="17" t="s">
        <v>203</v>
      </c>
      <c r="C225" s="297" t="s">
        <v>591</v>
      </c>
      <c r="D225" s="344" t="s">
        <v>416</v>
      </c>
      <c r="E225" s="42">
        <v>0</v>
      </c>
      <c r="F225" s="43" t="s">
        <v>416</v>
      </c>
      <c r="G225" s="42" t="s">
        <v>416</v>
      </c>
      <c r="H225" s="70" t="s">
        <v>416</v>
      </c>
    </row>
    <row r="226" spans="1:8">
      <c r="A226" s="21" t="s">
        <v>410</v>
      </c>
      <c r="B226" s="17" t="s">
        <v>204</v>
      </c>
      <c r="C226" s="297" t="s">
        <v>591</v>
      </c>
      <c r="D226" s="344" t="s">
        <v>416</v>
      </c>
      <c r="E226" s="42">
        <v>0</v>
      </c>
      <c r="F226" s="43" t="s">
        <v>416</v>
      </c>
      <c r="G226" s="42" t="s">
        <v>416</v>
      </c>
      <c r="H226" s="70" t="s">
        <v>416</v>
      </c>
    </row>
    <row r="227" spans="1:8">
      <c r="A227" s="21" t="s">
        <v>411</v>
      </c>
      <c r="B227" s="17" t="s">
        <v>676</v>
      </c>
      <c r="C227" s="297" t="s">
        <v>591</v>
      </c>
      <c r="D227" s="344" t="s">
        <v>416</v>
      </c>
      <c r="E227" s="344" t="s">
        <v>416</v>
      </c>
      <c r="F227" s="43" t="s">
        <v>416</v>
      </c>
      <c r="G227" s="42" t="s">
        <v>416</v>
      </c>
      <c r="H227" s="70" t="s">
        <v>416</v>
      </c>
    </row>
    <row r="228" spans="1:8">
      <c r="A228" s="297">
        <v>14.3</v>
      </c>
      <c r="B228" s="40" t="s">
        <v>205</v>
      </c>
      <c r="C228" s="297" t="s">
        <v>591</v>
      </c>
      <c r="D228" s="326">
        <v>0</v>
      </c>
      <c r="E228" s="326">
        <v>0</v>
      </c>
      <c r="F228" s="39">
        <f>E228-D228</f>
        <v>0</v>
      </c>
      <c r="G228" s="39">
        <v>0</v>
      </c>
      <c r="H228" s="70" t="s">
        <v>416</v>
      </c>
    </row>
    <row r="229" spans="1:8" ht="31.5">
      <c r="A229" s="297">
        <v>14.4</v>
      </c>
      <c r="B229" s="17" t="s">
        <v>206</v>
      </c>
      <c r="C229" s="297" t="s">
        <v>591</v>
      </c>
      <c r="D229" s="326">
        <v>0</v>
      </c>
      <c r="E229" s="326">
        <v>0</v>
      </c>
      <c r="F229" s="39">
        <f>E229-D229</f>
        <v>0</v>
      </c>
      <c r="G229" s="39">
        <v>0</v>
      </c>
      <c r="H229" s="70" t="s">
        <v>416</v>
      </c>
    </row>
    <row r="230" spans="1:8">
      <c r="A230" s="21" t="s">
        <v>412</v>
      </c>
      <c r="B230" s="17" t="s">
        <v>207</v>
      </c>
      <c r="C230" s="297" t="s">
        <v>591</v>
      </c>
      <c r="D230" s="316" t="s">
        <v>416</v>
      </c>
      <c r="E230" s="316" t="s">
        <v>416</v>
      </c>
      <c r="F230" s="43" t="s">
        <v>416</v>
      </c>
      <c r="G230" s="42" t="s">
        <v>416</v>
      </c>
      <c r="H230" s="70" t="s">
        <v>416</v>
      </c>
    </row>
    <row r="231" spans="1:8">
      <c r="A231" s="21" t="s">
        <v>413</v>
      </c>
      <c r="B231" s="17" t="s">
        <v>208</v>
      </c>
      <c r="C231" s="297" t="s">
        <v>591</v>
      </c>
      <c r="D231" s="316" t="s">
        <v>416</v>
      </c>
      <c r="E231" s="316" t="s">
        <v>416</v>
      </c>
      <c r="F231" s="43" t="s">
        <v>416</v>
      </c>
      <c r="G231" s="42" t="s">
        <v>416</v>
      </c>
      <c r="H231" s="70" t="s">
        <v>416</v>
      </c>
    </row>
    <row r="232" spans="1:8">
      <c r="A232" s="297">
        <v>14.5</v>
      </c>
      <c r="B232" s="17" t="s">
        <v>209</v>
      </c>
      <c r="C232" s="297" t="s">
        <v>591</v>
      </c>
      <c r="D232" s="326">
        <v>0</v>
      </c>
      <c r="E232" s="326">
        <v>0</v>
      </c>
      <c r="F232" s="39">
        <f>E232-D232</f>
        <v>0</v>
      </c>
      <c r="G232" s="39">
        <v>0</v>
      </c>
      <c r="H232" s="70" t="s">
        <v>416</v>
      </c>
    </row>
    <row r="233" spans="1:8">
      <c r="A233" s="297">
        <v>14.6</v>
      </c>
      <c r="B233" s="17" t="s">
        <v>210</v>
      </c>
      <c r="C233" s="297" t="s">
        <v>591</v>
      </c>
      <c r="D233" s="326">
        <v>0</v>
      </c>
      <c r="E233" s="326">
        <v>0</v>
      </c>
      <c r="F233" s="39">
        <f>E233-D233</f>
        <v>0</v>
      </c>
      <c r="G233" s="39">
        <v>0</v>
      </c>
      <c r="H233" s="70" t="s">
        <v>416</v>
      </c>
    </row>
    <row r="234" spans="1:8">
      <c r="A234" s="297">
        <v>14.7</v>
      </c>
      <c r="B234" s="17" t="s">
        <v>211</v>
      </c>
      <c r="C234" s="297" t="s">
        <v>591</v>
      </c>
      <c r="D234" s="326">
        <v>0</v>
      </c>
      <c r="E234" s="326">
        <v>0</v>
      </c>
      <c r="F234" s="39">
        <f>E234-D234</f>
        <v>0</v>
      </c>
      <c r="G234" s="39">
        <v>0</v>
      </c>
      <c r="H234" s="70" t="s">
        <v>416</v>
      </c>
    </row>
    <row r="235" spans="1:8" s="76" customFormat="1">
      <c r="A235" s="292" t="s">
        <v>212</v>
      </c>
      <c r="B235" s="73" t="s">
        <v>213</v>
      </c>
      <c r="C235" s="292" t="s">
        <v>591</v>
      </c>
      <c r="D235" s="329">
        <v>0</v>
      </c>
      <c r="E235" s="329">
        <f>E236+E241</f>
        <v>0</v>
      </c>
      <c r="F235" s="74">
        <f>E235-D235</f>
        <v>0</v>
      </c>
      <c r="G235" s="74">
        <v>0</v>
      </c>
      <c r="H235" s="78" t="s">
        <v>416</v>
      </c>
    </row>
    <row r="236" spans="1:8">
      <c r="A236" s="297">
        <v>15.1</v>
      </c>
      <c r="B236" s="17" t="s">
        <v>452</v>
      </c>
      <c r="C236" s="297" t="s">
        <v>591</v>
      </c>
      <c r="D236" s="326">
        <v>0</v>
      </c>
      <c r="E236" s="326">
        <v>0</v>
      </c>
      <c r="F236" s="39">
        <f>E236-D236</f>
        <v>0</v>
      </c>
      <c r="G236" s="39">
        <v>0</v>
      </c>
      <c r="H236" s="70" t="s">
        <v>416</v>
      </c>
    </row>
    <row r="237" spans="1:8">
      <c r="A237" s="21" t="s">
        <v>414</v>
      </c>
      <c r="B237" s="17" t="s">
        <v>203</v>
      </c>
      <c r="C237" s="297" t="s">
        <v>591</v>
      </c>
      <c r="D237" s="316" t="s">
        <v>416</v>
      </c>
      <c r="E237" s="316" t="s">
        <v>416</v>
      </c>
      <c r="F237" s="43" t="s">
        <v>416</v>
      </c>
      <c r="G237" s="42" t="s">
        <v>416</v>
      </c>
      <c r="H237" s="70" t="s">
        <v>416</v>
      </c>
    </row>
    <row r="238" spans="1:8">
      <c r="A238" s="21" t="s">
        <v>415</v>
      </c>
      <c r="B238" s="17" t="s">
        <v>204</v>
      </c>
      <c r="C238" s="297" t="s">
        <v>591</v>
      </c>
      <c r="D238" s="316" t="s">
        <v>416</v>
      </c>
      <c r="E238" s="316" t="s">
        <v>416</v>
      </c>
      <c r="F238" s="43" t="s">
        <v>416</v>
      </c>
      <c r="G238" s="42" t="s">
        <v>416</v>
      </c>
      <c r="H238" s="70" t="s">
        <v>416</v>
      </c>
    </row>
    <row r="239" spans="1:8">
      <c r="A239" s="21" t="s">
        <v>335</v>
      </c>
      <c r="B239" s="17" t="s">
        <v>676</v>
      </c>
      <c r="C239" s="297" t="s">
        <v>591</v>
      </c>
      <c r="D239" s="316" t="s">
        <v>416</v>
      </c>
      <c r="E239" s="316" t="s">
        <v>416</v>
      </c>
      <c r="F239" s="43" t="s">
        <v>416</v>
      </c>
      <c r="G239" s="42" t="s">
        <v>416</v>
      </c>
      <c r="H239" s="70" t="s">
        <v>416</v>
      </c>
    </row>
    <row r="240" spans="1:8">
      <c r="A240" s="297">
        <v>15.2</v>
      </c>
      <c r="B240" s="17" t="s">
        <v>677</v>
      </c>
      <c r="C240" s="297" t="s">
        <v>591</v>
      </c>
      <c r="D240" s="326">
        <v>0</v>
      </c>
      <c r="E240" s="326">
        <v>0</v>
      </c>
      <c r="F240" s="39">
        <f t="shared" ref="F240:F252" si="10">E240-D240</f>
        <v>0</v>
      </c>
      <c r="G240" s="39">
        <v>0</v>
      </c>
      <c r="H240" s="70" t="s">
        <v>416</v>
      </c>
    </row>
    <row r="241" spans="1:8">
      <c r="A241" s="297">
        <v>15.3</v>
      </c>
      <c r="B241" s="17" t="s">
        <v>678</v>
      </c>
      <c r="C241" s="297" t="s">
        <v>591</v>
      </c>
      <c r="D241" s="326">
        <v>0</v>
      </c>
      <c r="E241" s="326">
        <v>0</v>
      </c>
      <c r="F241" s="39">
        <f t="shared" si="10"/>
        <v>0</v>
      </c>
      <c r="G241" s="39">
        <v>0</v>
      </c>
      <c r="H241" s="70" t="s">
        <v>416</v>
      </c>
    </row>
    <row r="242" spans="1:8" s="76" customFormat="1" ht="31.5">
      <c r="A242" s="292" t="s">
        <v>679</v>
      </c>
      <c r="B242" s="73" t="s">
        <v>926</v>
      </c>
      <c r="C242" s="292" t="s">
        <v>591</v>
      </c>
      <c r="D242" s="329">
        <f>D167-D185</f>
        <v>10.929596000000004</v>
      </c>
      <c r="E242" s="329">
        <f>E167-E185</f>
        <v>-9.840000000000515E-2</v>
      </c>
      <c r="F242" s="74">
        <f t="shared" si="10"/>
        <v>-11.027996000000009</v>
      </c>
      <c r="G242" s="74">
        <f t="shared" ref="G242:G252" si="11">F242/D242*100</f>
        <v>-100.90030775154</v>
      </c>
      <c r="H242" s="78" t="s">
        <v>416</v>
      </c>
    </row>
    <row r="243" spans="1:8" ht="31.5">
      <c r="A243" s="297" t="s">
        <v>680</v>
      </c>
      <c r="B243" s="14" t="s">
        <v>927</v>
      </c>
      <c r="C243" s="297" t="s">
        <v>591</v>
      </c>
      <c r="D243" s="326">
        <f>D203-D210</f>
        <v>0</v>
      </c>
      <c r="E243" s="326">
        <f>E203-E210</f>
        <v>0</v>
      </c>
      <c r="F243" s="39">
        <f t="shared" si="10"/>
        <v>0</v>
      </c>
      <c r="G243" s="39" t="e">
        <f t="shared" si="11"/>
        <v>#DIV/0!</v>
      </c>
      <c r="H243" s="70" t="s">
        <v>416</v>
      </c>
    </row>
    <row r="244" spans="1:8">
      <c r="A244" s="297">
        <v>17.100000000000001</v>
      </c>
      <c r="B244" s="17" t="s">
        <v>681</v>
      </c>
      <c r="C244" s="297" t="s">
        <v>591</v>
      </c>
      <c r="D244" s="326">
        <f>D243</f>
        <v>0</v>
      </c>
      <c r="E244" s="326">
        <f>E243</f>
        <v>0</v>
      </c>
      <c r="F244" s="39">
        <f t="shared" si="10"/>
        <v>0</v>
      </c>
      <c r="G244" s="39" t="e">
        <f t="shared" si="11"/>
        <v>#DIV/0!</v>
      </c>
      <c r="H244" s="70" t="s">
        <v>416</v>
      </c>
    </row>
    <row r="245" spans="1:8">
      <c r="A245" s="297">
        <v>17.2</v>
      </c>
      <c r="B245" s="17" t="s">
        <v>682</v>
      </c>
      <c r="C245" s="297" t="s">
        <v>591</v>
      </c>
      <c r="D245" s="326">
        <v>0</v>
      </c>
      <c r="E245" s="326">
        <v>0</v>
      </c>
      <c r="F245" s="39">
        <f t="shared" si="10"/>
        <v>0</v>
      </c>
      <c r="G245" s="39">
        <v>0</v>
      </c>
      <c r="H245" s="70" t="s">
        <v>416</v>
      </c>
    </row>
    <row r="246" spans="1:8" s="76" customFormat="1" ht="31.5">
      <c r="A246" s="292" t="s">
        <v>683</v>
      </c>
      <c r="B246" s="73" t="s">
        <v>928</v>
      </c>
      <c r="C246" s="292" t="s">
        <v>591</v>
      </c>
      <c r="D246" s="329">
        <f>D222-D235</f>
        <v>0</v>
      </c>
      <c r="E246" s="329">
        <f>E222-E235</f>
        <v>0</v>
      </c>
      <c r="F246" s="74">
        <f t="shared" si="10"/>
        <v>0</v>
      </c>
      <c r="G246" s="74">
        <v>0</v>
      </c>
      <c r="H246" s="78" t="s">
        <v>416</v>
      </c>
    </row>
    <row r="247" spans="1:8" ht="31.5">
      <c r="A247" s="297">
        <v>18.100000000000001</v>
      </c>
      <c r="B247" s="17" t="s">
        <v>684</v>
      </c>
      <c r="C247" s="297" t="s">
        <v>591</v>
      </c>
      <c r="D247" s="326">
        <f>D224-D236</f>
        <v>0</v>
      </c>
      <c r="E247" s="326">
        <f>E224-E236</f>
        <v>0</v>
      </c>
      <c r="F247" s="39">
        <f t="shared" si="10"/>
        <v>0</v>
      </c>
      <c r="G247" s="39">
        <v>0</v>
      </c>
      <c r="H247" s="70" t="s">
        <v>416</v>
      </c>
    </row>
    <row r="248" spans="1:8" ht="31.5">
      <c r="A248" s="297">
        <v>18.2</v>
      </c>
      <c r="B248" s="17" t="s">
        <v>685</v>
      </c>
      <c r="C248" s="297" t="s">
        <v>591</v>
      </c>
      <c r="D248" s="326">
        <f>D228+D229+D232+D233+D234-D240-D241</f>
        <v>0</v>
      </c>
      <c r="E248" s="326">
        <f>E228+E229+E232+E233+E234-E240-E241</f>
        <v>0</v>
      </c>
      <c r="F248" s="39">
        <f t="shared" si="10"/>
        <v>0</v>
      </c>
      <c r="G248" s="39">
        <v>0</v>
      </c>
      <c r="H248" s="70" t="s">
        <v>416</v>
      </c>
    </row>
    <row r="249" spans="1:8" s="76" customFormat="1">
      <c r="A249" s="292" t="s">
        <v>686</v>
      </c>
      <c r="B249" s="73" t="s">
        <v>687</v>
      </c>
      <c r="C249" s="292" t="s">
        <v>591</v>
      </c>
      <c r="D249" s="329">
        <v>0</v>
      </c>
      <c r="E249" s="329">
        <v>0</v>
      </c>
      <c r="F249" s="74">
        <f t="shared" si="10"/>
        <v>0</v>
      </c>
      <c r="G249" s="74">
        <v>0</v>
      </c>
      <c r="H249" s="78" t="s">
        <v>416</v>
      </c>
    </row>
    <row r="250" spans="1:8" s="76" customFormat="1" ht="30.75">
      <c r="A250" s="292" t="s">
        <v>688</v>
      </c>
      <c r="B250" s="73" t="s">
        <v>929</v>
      </c>
      <c r="C250" s="292" t="s">
        <v>591</v>
      </c>
      <c r="D250" s="329">
        <f>D242+D243+D246+D249+0.001</f>
        <v>10.930596000000003</v>
      </c>
      <c r="E250" s="329">
        <f>E242+E243+E246+E249</f>
        <v>-9.840000000000515E-2</v>
      </c>
      <c r="F250" s="74">
        <f t="shared" si="10"/>
        <v>-11.028996000000008</v>
      </c>
      <c r="G250" s="74">
        <f t="shared" si="11"/>
        <v>-100.90022538569723</v>
      </c>
      <c r="H250" s="78" t="s">
        <v>416</v>
      </c>
    </row>
    <row r="251" spans="1:8">
      <c r="A251" s="297" t="s">
        <v>689</v>
      </c>
      <c r="B251" s="14" t="s">
        <v>690</v>
      </c>
      <c r="C251" s="297" t="s">
        <v>591</v>
      </c>
      <c r="D251" s="326">
        <v>0.34139999999999998</v>
      </c>
      <c r="E251" s="326">
        <f>D251</f>
        <v>0.34139999999999998</v>
      </c>
      <c r="F251" s="39">
        <f t="shared" si="10"/>
        <v>0</v>
      </c>
      <c r="G251" s="39">
        <f t="shared" si="11"/>
        <v>0</v>
      </c>
      <c r="H251" s="53"/>
    </row>
    <row r="252" spans="1:8">
      <c r="A252" s="297" t="s">
        <v>691</v>
      </c>
      <c r="B252" s="14" t="s">
        <v>692</v>
      </c>
      <c r="C252" s="297" t="s">
        <v>591</v>
      </c>
      <c r="D252" s="326">
        <f>D251+D250</f>
        <v>11.271996000000003</v>
      </c>
      <c r="E252" s="329">
        <f>E251+E250</f>
        <v>0.24299999999999483</v>
      </c>
      <c r="F252" s="39">
        <f t="shared" si="10"/>
        <v>-11.028996000000008</v>
      </c>
      <c r="G252" s="39">
        <f t="shared" si="11"/>
        <v>-97.844214990849935</v>
      </c>
      <c r="H252" s="53"/>
    </row>
    <row r="253" spans="1:8">
      <c r="A253" s="297" t="s">
        <v>693</v>
      </c>
      <c r="B253" s="14" t="s">
        <v>643</v>
      </c>
      <c r="C253" s="297" t="s">
        <v>416</v>
      </c>
      <c r="D253" s="330" t="s">
        <v>416</v>
      </c>
      <c r="E253" s="330" t="s">
        <v>416</v>
      </c>
      <c r="F253" s="297" t="s">
        <v>416</v>
      </c>
      <c r="G253" s="297" t="s">
        <v>416</v>
      </c>
      <c r="H253" s="297" t="s">
        <v>416</v>
      </c>
    </row>
    <row r="254" spans="1:8" ht="31.5">
      <c r="A254" s="297">
        <v>23.1</v>
      </c>
      <c r="B254" s="17" t="s">
        <v>695</v>
      </c>
      <c r="C254" s="297" t="s">
        <v>591</v>
      </c>
      <c r="D254" s="326">
        <f>D265+D269</f>
        <v>0.31780000000000003</v>
      </c>
      <c r="E254" s="329">
        <f>E265+E269+E281</f>
        <v>0.33489999999999998</v>
      </c>
      <c r="F254" s="39">
        <f>E254-D254</f>
        <v>1.7099999999999949E-2</v>
      </c>
      <c r="G254" s="39">
        <f>F254/D254*100</f>
        <v>5.3807426054121921</v>
      </c>
      <c r="H254" s="53"/>
    </row>
    <row r="255" spans="1:8" ht="31.5">
      <c r="A255" s="21" t="s">
        <v>336</v>
      </c>
      <c r="B255" s="17" t="s">
        <v>696</v>
      </c>
      <c r="C255" s="297" t="s">
        <v>591</v>
      </c>
      <c r="D255" s="316" t="s">
        <v>416</v>
      </c>
      <c r="E255" s="316" t="s">
        <v>416</v>
      </c>
      <c r="F255" s="43" t="s">
        <v>416</v>
      </c>
      <c r="G255" s="42" t="s">
        <v>416</v>
      </c>
      <c r="H255" s="70" t="s">
        <v>416</v>
      </c>
    </row>
    <row r="256" spans="1:8">
      <c r="A256" s="297" t="s">
        <v>697</v>
      </c>
      <c r="B256" s="17" t="s">
        <v>698</v>
      </c>
      <c r="C256" s="297" t="s">
        <v>591</v>
      </c>
      <c r="D256" s="316" t="s">
        <v>416</v>
      </c>
      <c r="E256" s="316" t="s">
        <v>416</v>
      </c>
      <c r="F256" s="43" t="s">
        <v>416</v>
      </c>
      <c r="G256" s="42" t="s">
        <v>416</v>
      </c>
      <c r="H256" s="70" t="s">
        <v>416</v>
      </c>
    </row>
    <row r="257" spans="1:8" ht="31.5">
      <c r="A257" s="297" t="s">
        <v>699</v>
      </c>
      <c r="B257" s="17" t="s">
        <v>593</v>
      </c>
      <c r="C257" s="297" t="s">
        <v>591</v>
      </c>
      <c r="D257" s="316" t="s">
        <v>416</v>
      </c>
      <c r="E257" s="316" t="s">
        <v>416</v>
      </c>
      <c r="F257" s="43" t="s">
        <v>416</v>
      </c>
      <c r="G257" s="42" t="s">
        <v>416</v>
      </c>
      <c r="H257" s="70" t="s">
        <v>416</v>
      </c>
    </row>
    <row r="258" spans="1:8">
      <c r="A258" s="297" t="s">
        <v>700</v>
      </c>
      <c r="B258" s="17" t="s">
        <v>698</v>
      </c>
      <c r="C258" s="297" t="s">
        <v>591</v>
      </c>
      <c r="D258" s="316" t="s">
        <v>416</v>
      </c>
      <c r="E258" s="316" t="s">
        <v>416</v>
      </c>
      <c r="F258" s="43" t="s">
        <v>416</v>
      </c>
      <c r="G258" s="42" t="s">
        <v>416</v>
      </c>
      <c r="H258" s="70" t="s">
        <v>416</v>
      </c>
    </row>
    <row r="259" spans="1:8" ht="31.5">
      <c r="A259" s="297" t="s">
        <v>701</v>
      </c>
      <c r="B259" s="17" t="s">
        <v>594</v>
      </c>
      <c r="C259" s="297" t="s">
        <v>591</v>
      </c>
      <c r="D259" s="316" t="s">
        <v>416</v>
      </c>
      <c r="E259" s="316" t="s">
        <v>416</v>
      </c>
      <c r="F259" s="43" t="s">
        <v>416</v>
      </c>
      <c r="G259" s="42" t="s">
        <v>416</v>
      </c>
      <c r="H259" s="70" t="s">
        <v>416</v>
      </c>
    </row>
    <row r="260" spans="1:8">
      <c r="A260" s="297" t="s">
        <v>702</v>
      </c>
      <c r="B260" s="17" t="s">
        <v>698</v>
      </c>
      <c r="C260" s="297" t="s">
        <v>591</v>
      </c>
      <c r="D260" s="316" t="s">
        <v>416</v>
      </c>
      <c r="E260" s="316" t="s">
        <v>416</v>
      </c>
      <c r="F260" s="43" t="s">
        <v>416</v>
      </c>
      <c r="G260" s="42" t="s">
        <v>416</v>
      </c>
      <c r="H260" s="70" t="s">
        <v>416</v>
      </c>
    </row>
    <row r="261" spans="1:8" ht="31.5">
      <c r="A261" s="297" t="s">
        <v>703</v>
      </c>
      <c r="B261" s="17" t="s">
        <v>595</v>
      </c>
      <c r="C261" s="297" t="s">
        <v>591</v>
      </c>
      <c r="D261" s="316" t="s">
        <v>416</v>
      </c>
      <c r="E261" s="316" t="s">
        <v>416</v>
      </c>
      <c r="F261" s="43" t="s">
        <v>416</v>
      </c>
      <c r="G261" s="42" t="s">
        <v>416</v>
      </c>
      <c r="H261" s="70" t="s">
        <v>416</v>
      </c>
    </row>
    <row r="262" spans="1:8">
      <c r="A262" s="297" t="s">
        <v>704</v>
      </c>
      <c r="B262" s="17" t="s">
        <v>698</v>
      </c>
      <c r="C262" s="297" t="s">
        <v>591</v>
      </c>
      <c r="D262" s="316" t="s">
        <v>416</v>
      </c>
      <c r="E262" s="316" t="s">
        <v>416</v>
      </c>
      <c r="F262" s="43" t="s">
        <v>416</v>
      </c>
      <c r="G262" s="42" t="s">
        <v>416</v>
      </c>
      <c r="H262" s="70" t="s">
        <v>416</v>
      </c>
    </row>
    <row r="263" spans="1:8">
      <c r="A263" s="21" t="s">
        <v>337</v>
      </c>
      <c r="B263" s="17" t="s">
        <v>705</v>
      </c>
      <c r="C263" s="297" t="s">
        <v>591</v>
      </c>
      <c r="D263" s="316" t="s">
        <v>416</v>
      </c>
      <c r="E263" s="316" t="s">
        <v>416</v>
      </c>
      <c r="F263" s="43" t="s">
        <v>416</v>
      </c>
      <c r="G263" s="42" t="s">
        <v>416</v>
      </c>
      <c r="H263" s="70" t="s">
        <v>416</v>
      </c>
    </row>
    <row r="264" spans="1:8">
      <c r="A264" s="297" t="s">
        <v>706</v>
      </c>
      <c r="B264" s="17" t="s">
        <v>698</v>
      </c>
      <c r="C264" s="297" t="s">
        <v>591</v>
      </c>
      <c r="D264" s="316" t="s">
        <v>416</v>
      </c>
      <c r="E264" s="316" t="s">
        <v>416</v>
      </c>
      <c r="F264" s="43" t="s">
        <v>416</v>
      </c>
      <c r="G264" s="42" t="s">
        <v>416</v>
      </c>
      <c r="H264" s="70" t="s">
        <v>416</v>
      </c>
    </row>
    <row r="265" spans="1:8">
      <c r="A265" s="21" t="s">
        <v>338</v>
      </c>
      <c r="B265" s="17" t="s">
        <v>707</v>
      </c>
      <c r="C265" s="297" t="s">
        <v>591</v>
      </c>
      <c r="D265" s="326">
        <v>0.31780000000000003</v>
      </c>
      <c r="E265" s="329">
        <v>4.1000000000000002E-2</v>
      </c>
      <c r="F265" s="39">
        <f>E265-D265</f>
        <v>-0.27680000000000005</v>
      </c>
      <c r="G265" s="39">
        <f>F265/D265*100</f>
        <v>-87.098804279421032</v>
      </c>
      <c r="H265" s="53"/>
    </row>
    <row r="266" spans="1:8">
      <c r="A266" s="297" t="s">
        <v>708</v>
      </c>
      <c r="B266" s="17" t="s">
        <v>698</v>
      </c>
      <c r="C266" s="297" t="s">
        <v>591</v>
      </c>
      <c r="D266" s="334">
        <v>0</v>
      </c>
      <c r="E266" s="334">
        <v>0</v>
      </c>
      <c r="F266" s="39">
        <v>0</v>
      </c>
      <c r="G266" s="38">
        <v>0</v>
      </c>
      <c r="H266" s="297"/>
    </row>
    <row r="267" spans="1:8">
      <c r="A267" s="21" t="s">
        <v>339</v>
      </c>
      <c r="B267" s="17" t="s">
        <v>709</v>
      </c>
      <c r="C267" s="297" t="s">
        <v>591</v>
      </c>
      <c r="D267" s="316" t="s">
        <v>416</v>
      </c>
      <c r="E267" s="316" t="s">
        <v>416</v>
      </c>
      <c r="F267" s="43" t="s">
        <v>416</v>
      </c>
      <c r="G267" s="43" t="s">
        <v>416</v>
      </c>
      <c r="H267" s="70" t="s">
        <v>416</v>
      </c>
    </row>
    <row r="268" spans="1:8">
      <c r="A268" s="297" t="s">
        <v>710</v>
      </c>
      <c r="B268" s="17" t="s">
        <v>698</v>
      </c>
      <c r="C268" s="297" t="s">
        <v>591</v>
      </c>
      <c r="D268" s="316" t="s">
        <v>416</v>
      </c>
      <c r="E268" s="316" t="s">
        <v>416</v>
      </c>
      <c r="F268" s="43" t="s">
        <v>416</v>
      </c>
      <c r="G268" s="43" t="s">
        <v>416</v>
      </c>
      <c r="H268" s="70" t="s">
        <v>416</v>
      </c>
    </row>
    <row r="269" spans="1:8">
      <c r="A269" s="21" t="s">
        <v>340</v>
      </c>
      <c r="B269" s="17" t="s">
        <v>711</v>
      </c>
      <c r="C269" s="297" t="s">
        <v>591</v>
      </c>
      <c r="D269" s="334">
        <v>0</v>
      </c>
      <c r="E269" s="329">
        <v>3.2899999999999999E-2</v>
      </c>
      <c r="F269" s="39">
        <f>E269-D269</f>
        <v>3.2899999999999999E-2</v>
      </c>
      <c r="G269" s="38">
        <v>0</v>
      </c>
      <c r="H269" s="53"/>
    </row>
    <row r="270" spans="1:8">
      <c r="A270" s="297" t="s">
        <v>712</v>
      </c>
      <c r="B270" s="17" t="s">
        <v>698</v>
      </c>
      <c r="C270" s="297" t="s">
        <v>591</v>
      </c>
      <c r="D270" s="334">
        <v>0</v>
      </c>
      <c r="E270" s="334">
        <v>0</v>
      </c>
      <c r="F270" s="39">
        <f>E270-D270</f>
        <v>0</v>
      </c>
      <c r="G270" s="38">
        <v>0</v>
      </c>
      <c r="H270" s="53"/>
    </row>
    <row r="271" spans="1:8">
      <c r="A271" s="21" t="s">
        <v>341</v>
      </c>
      <c r="B271" s="17" t="s">
        <v>713</v>
      </c>
      <c r="C271" s="297" t="s">
        <v>591</v>
      </c>
      <c r="D271" s="316" t="s">
        <v>416</v>
      </c>
      <c r="E271" s="316" t="s">
        <v>416</v>
      </c>
      <c r="F271" s="43" t="s">
        <v>416</v>
      </c>
      <c r="G271" s="43" t="s">
        <v>416</v>
      </c>
      <c r="H271" s="70" t="s">
        <v>416</v>
      </c>
    </row>
    <row r="272" spans="1:8">
      <c r="A272" s="297" t="s">
        <v>714</v>
      </c>
      <c r="B272" s="17" t="s">
        <v>698</v>
      </c>
      <c r="C272" s="297" t="s">
        <v>591</v>
      </c>
      <c r="D272" s="316" t="s">
        <v>416</v>
      </c>
      <c r="E272" s="316" t="s">
        <v>416</v>
      </c>
      <c r="F272" s="43" t="s">
        <v>416</v>
      </c>
      <c r="G272" s="43" t="s">
        <v>416</v>
      </c>
      <c r="H272" s="70" t="s">
        <v>416</v>
      </c>
    </row>
    <row r="273" spans="1:8">
      <c r="A273" s="21" t="s">
        <v>342</v>
      </c>
      <c r="B273" s="17" t="s">
        <v>715</v>
      </c>
      <c r="C273" s="297" t="s">
        <v>591</v>
      </c>
      <c r="D273" s="316" t="s">
        <v>416</v>
      </c>
      <c r="E273" s="316" t="s">
        <v>416</v>
      </c>
      <c r="F273" s="43" t="s">
        <v>416</v>
      </c>
      <c r="G273" s="43" t="s">
        <v>416</v>
      </c>
      <c r="H273" s="70" t="s">
        <v>416</v>
      </c>
    </row>
    <row r="274" spans="1:8">
      <c r="A274" s="297" t="s">
        <v>716</v>
      </c>
      <c r="B274" s="17" t="s">
        <v>698</v>
      </c>
      <c r="C274" s="297" t="s">
        <v>591</v>
      </c>
      <c r="D274" s="316" t="s">
        <v>416</v>
      </c>
      <c r="E274" s="316" t="s">
        <v>416</v>
      </c>
      <c r="F274" s="43" t="s">
        <v>416</v>
      </c>
      <c r="G274" s="43" t="s">
        <v>416</v>
      </c>
      <c r="H274" s="70" t="s">
        <v>416</v>
      </c>
    </row>
    <row r="275" spans="1:8" ht="31.5">
      <c r="A275" s="21" t="s">
        <v>343</v>
      </c>
      <c r="B275" s="17" t="s">
        <v>717</v>
      </c>
      <c r="C275" s="297" t="s">
        <v>591</v>
      </c>
      <c r="D275" s="316" t="s">
        <v>416</v>
      </c>
      <c r="E275" s="316" t="s">
        <v>416</v>
      </c>
      <c r="F275" s="43" t="s">
        <v>416</v>
      </c>
      <c r="G275" s="43" t="s">
        <v>416</v>
      </c>
      <c r="H275" s="70" t="s">
        <v>416</v>
      </c>
    </row>
    <row r="276" spans="1:8">
      <c r="A276" s="297" t="s">
        <v>718</v>
      </c>
      <c r="B276" s="17" t="s">
        <v>698</v>
      </c>
      <c r="C276" s="297" t="s">
        <v>591</v>
      </c>
      <c r="D276" s="316" t="s">
        <v>416</v>
      </c>
      <c r="E276" s="316" t="s">
        <v>416</v>
      </c>
      <c r="F276" s="43" t="s">
        <v>416</v>
      </c>
      <c r="G276" s="43" t="s">
        <v>416</v>
      </c>
      <c r="H276" s="70" t="s">
        <v>416</v>
      </c>
    </row>
    <row r="277" spans="1:8">
      <c r="A277" s="297" t="s">
        <v>719</v>
      </c>
      <c r="B277" s="17" t="s">
        <v>603</v>
      </c>
      <c r="C277" s="297" t="s">
        <v>591</v>
      </c>
      <c r="D277" s="316" t="s">
        <v>416</v>
      </c>
      <c r="E277" s="316" t="s">
        <v>416</v>
      </c>
      <c r="F277" s="43" t="s">
        <v>416</v>
      </c>
      <c r="G277" s="43" t="s">
        <v>416</v>
      </c>
      <c r="H277" s="70" t="s">
        <v>416</v>
      </c>
    </row>
    <row r="278" spans="1:8">
      <c r="A278" s="297" t="s">
        <v>720</v>
      </c>
      <c r="B278" s="17" t="s">
        <v>698</v>
      </c>
      <c r="C278" s="297" t="s">
        <v>591</v>
      </c>
      <c r="D278" s="316" t="s">
        <v>416</v>
      </c>
      <c r="E278" s="316" t="s">
        <v>416</v>
      </c>
      <c r="F278" s="43" t="s">
        <v>416</v>
      </c>
      <c r="G278" s="43" t="s">
        <v>416</v>
      </c>
      <c r="H278" s="70" t="s">
        <v>416</v>
      </c>
    </row>
    <row r="279" spans="1:8">
      <c r="A279" s="297" t="s">
        <v>721</v>
      </c>
      <c r="B279" s="17" t="s">
        <v>604</v>
      </c>
      <c r="C279" s="297" t="s">
        <v>591</v>
      </c>
      <c r="D279" s="316" t="s">
        <v>416</v>
      </c>
      <c r="E279" s="316" t="s">
        <v>416</v>
      </c>
      <c r="F279" s="43" t="s">
        <v>416</v>
      </c>
      <c r="G279" s="43" t="s">
        <v>416</v>
      </c>
      <c r="H279" s="70" t="s">
        <v>416</v>
      </c>
    </row>
    <row r="280" spans="1:8">
      <c r="A280" s="297" t="s">
        <v>722</v>
      </c>
      <c r="B280" s="17" t="s">
        <v>698</v>
      </c>
      <c r="C280" s="297" t="s">
        <v>591</v>
      </c>
      <c r="D280" s="316" t="s">
        <v>416</v>
      </c>
      <c r="E280" s="316" t="s">
        <v>416</v>
      </c>
      <c r="F280" s="43" t="s">
        <v>416</v>
      </c>
      <c r="G280" s="43" t="s">
        <v>416</v>
      </c>
      <c r="H280" s="70" t="s">
        <v>416</v>
      </c>
    </row>
    <row r="281" spans="1:8">
      <c r="A281" s="21" t="s">
        <v>344</v>
      </c>
      <c r="B281" s="17" t="s">
        <v>723</v>
      </c>
      <c r="C281" s="297" t="s">
        <v>591</v>
      </c>
      <c r="D281" s="316" t="s">
        <v>416</v>
      </c>
      <c r="E281" s="322">
        <v>0.26100000000000001</v>
      </c>
      <c r="F281" s="43" t="s">
        <v>416</v>
      </c>
      <c r="G281" s="43" t="s">
        <v>416</v>
      </c>
      <c r="H281" s="70" t="s">
        <v>416</v>
      </c>
    </row>
    <row r="282" spans="1:8">
      <c r="A282" s="297" t="s">
        <v>724</v>
      </c>
      <c r="B282" s="17" t="s">
        <v>698</v>
      </c>
      <c r="C282" s="297" t="s">
        <v>591</v>
      </c>
      <c r="D282" s="316" t="s">
        <v>416</v>
      </c>
      <c r="E282" s="316" t="s">
        <v>416</v>
      </c>
      <c r="F282" s="43" t="s">
        <v>416</v>
      </c>
      <c r="G282" s="43" t="s">
        <v>416</v>
      </c>
      <c r="H282" s="70" t="s">
        <v>416</v>
      </c>
    </row>
    <row r="283" spans="1:8" ht="31.5">
      <c r="A283" s="297">
        <v>23.2</v>
      </c>
      <c r="B283" s="17" t="s">
        <v>730</v>
      </c>
      <c r="C283" s="297" t="s">
        <v>591</v>
      </c>
      <c r="D283" s="326">
        <f>D284+D286+D293+D295+D297+D299+D301+D303</f>
        <v>59.205660000000002</v>
      </c>
      <c r="E283" s="326">
        <f>E286+E293+E295+E297+E299+E301+E303</f>
        <v>52.591500000000003</v>
      </c>
      <c r="F283" s="39">
        <f>E283-D283</f>
        <v>-6.6141599999999983</v>
      </c>
      <c r="G283" s="79">
        <f>F283/D283*100</f>
        <v>-11.171499481637394</v>
      </c>
      <c r="H283" s="53"/>
    </row>
    <row r="284" spans="1:8">
      <c r="A284" s="21" t="s">
        <v>345</v>
      </c>
      <c r="B284" s="17" t="s">
        <v>731</v>
      </c>
      <c r="C284" s="297" t="s">
        <v>591</v>
      </c>
      <c r="D284" s="326">
        <v>0</v>
      </c>
      <c r="E284" s="316" t="s">
        <v>416</v>
      </c>
      <c r="F284" s="43" t="s">
        <v>416</v>
      </c>
      <c r="G284" s="80" t="s">
        <v>416</v>
      </c>
      <c r="H284" s="70" t="s">
        <v>416</v>
      </c>
    </row>
    <row r="285" spans="1:8">
      <c r="A285" s="297" t="s">
        <v>732</v>
      </c>
      <c r="B285" s="17" t="s">
        <v>698</v>
      </c>
      <c r="C285" s="297" t="s">
        <v>591</v>
      </c>
      <c r="D285" s="316" t="s">
        <v>416</v>
      </c>
      <c r="E285" s="316" t="s">
        <v>416</v>
      </c>
      <c r="F285" s="43" t="s">
        <v>416</v>
      </c>
      <c r="G285" s="80" t="s">
        <v>416</v>
      </c>
      <c r="H285" s="70" t="s">
        <v>416</v>
      </c>
    </row>
    <row r="286" spans="1:8">
      <c r="A286" s="21" t="s">
        <v>346</v>
      </c>
      <c r="B286" s="17" t="s">
        <v>733</v>
      </c>
      <c r="C286" s="297" t="s">
        <v>591</v>
      </c>
      <c r="D286" s="326">
        <f>D289</f>
        <v>1.0432999999999999</v>
      </c>
      <c r="E286" s="326">
        <f>E289</f>
        <v>0.80959999999999999</v>
      </c>
      <c r="F286" s="39">
        <f>E286-D286</f>
        <v>-0.23369999999999991</v>
      </c>
      <c r="G286" s="79">
        <v>0</v>
      </c>
      <c r="H286" s="53"/>
    </row>
    <row r="287" spans="1:8">
      <c r="A287" s="297" t="s">
        <v>734</v>
      </c>
      <c r="B287" s="17" t="s">
        <v>735</v>
      </c>
      <c r="C287" s="297" t="s">
        <v>591</v>
      </c>
      <c r="D287" s="316" t="s">
        <v>416</v>
      </c>
      <c r="E287" s="316" t="s">
        <v>416</v>
      </c>
      <c r="F287" s="43" t="s">
        <v>416</v>
      </c>
      <c r="G287" s="80" t="s">
        <v>416</v>
      </c>
      <c r="H287" s="70" t="s">
        <v>416</v>
      </c>
    </row>
    <row r="288" spans="1:8">
      <c r="A288" s="297" t="s">
        <v>736</v>
      </c>
      <c r="B288" s="17" t="s">
        <v>698</v>
      </c>
      <c r="C288" s="297" t="s">
        <v>591</v>
      </c>
      <c r="D288" s="316" t="s">
        <v>416</v>
      </c>
      <c r="E288" s="316" t="s">
        <v>416</v>
      </c>
      <c r="F288" s="43" t="s">
        <v>416</v>
      </c>
      <c r="G288" s="80" t="s">
        <v>416</v>
      </c>
      <c r="H288" s="70" t="s">
        <v>416</v>
      </c>
    </row>
    <row r="289" spans="1:8">
      <c r="A289" s="297" t="s">
        <v>737</v>
      </c>
      <c r="B289" s="17" t="s">
        <v>738</v>
      </c>
      <c r="C289" s="297" t="s">
        <v>591</v>
      </c>
      <c r="D289" s="316">
        <v>1.0432999999999999</v>
      </c>
      <c r="E289" s="319">
        <v>0.80959999999999999</v>
      </c>
      <c r="F289" s="39">
        <f>E289-D289</f>
        <v>-0.23369999999999991</v>
      </c>
      <c r="G289" s="79">
        <v>0</v>
      </c>
      <c r="H289" s="70" t="s">
        <v>416</v>
      </c>
    </row>
    <row r="290" spans="1:8">
      <c r="A290" s="297" t="s">
        <v>739</v>
      </c>
      <c r="B290" s="17" t="s">
        <v>698</v>
      </c>
      <c r="C290" s="297" t="s">
        <v>591</v>
      </c>
      <c r="D290" s="316">
        <v>0</v>
      </c>
      <c r="E290" s="316" t="s">
        <v>416</v>
      </c>
      <c r="F290" s="43" t="s">
        <v>416</v>
      </c>
      <c r="G290" s="80" t="s">
        <v>416</v>
      </c>
      <c r="H290" s="70" t="s">
        <v>416</v>
      </c>
    </row>
    <row r="291" spans="1:8" ht="31.5">
      <c r="A291" s="21" t="s">
        <v>347</v>
      </c>
      <c r="B291" s="17" t="s">
        <v>740</v>
      </c>
      <c r="C291" s="297" t="s">
        <v>591</v>
      </c>
      <c r="D291" s="316">
        <v>8.2799999999999999E-2</v>
      </c>
      <c r="E291" s="316">
        <v>7.4899999999999994E-2</v>
      </c>
      <c r="F291" s="43" t="s">
        <v>416</v>
      </c>
      <c r="G291" s="80" t="s">
        <v>416</v>
      </c>
      <c r="H291" s="70" t="s">
        <v>416</v>
      </c>
    </row>
    <row r="292" spans="1:8">
      <c r="A292" s="297" t="s">
        <v>741</v>
      </c>
      <c r="B292" s="17" t="s">
        <v>698</v>
      </c>
      <c r="C292" s="297" t="s">
        <v>591</v>
      </c>
      <c r="D292" s="316" t="s">
        <v>416</v>
      </c>
      <c r="E292" s="316" t="s">
        <v>416</v>
      </c>
      <c r="F292" s="43" t="s">
        <v>416</v>
      </c>
      <c r="G292" s="80" t="s">
        <v>416</v>
      </c>
      <c r="H292" s="70" t="s">
        <v>416</v>
      </c>
    </row>
    <row r="293" spans="1:8">
      <c r="A293" s="21" t="s">
        <v>348</v>
      </c>
      <c r="B293" s="17" t="s">
        <v>742</v>
      </c>
      <c r="C293" s="297" t="s">
        <v>591</v>
      </c>
      <c r="D293" s="326">
        <f>47.0431-D291</f>
        <v>46.960300000000004</v>
      </c>
      <c r="E293" s="329">
        <f>31.2816-E291</f>
        <v>31.206700000000001</v>
      </c>
      <c r="F293" s="39">
        <f t="shared" ref="F293:F305" si="12">E293-D293</f>
        <v>-15.753600000000002</v>
      </c>
      <c r="G293" s="79">
        <f t="shared" ref="G293:G305" si="13">F293/D293*100</f>
        <v>-33.546634071758483</v>
      </c>
      <c r="H293" s="53"/>
    </row>
    <row r="294" spans="1:8">
      <c r="A294" s="297" t="s">
        <v>743</v>
      </c>
      <c r="B294" s="17" t="s">
        <v>698</v>
      </c>
      <c r="C294" s="297" t="s">
        <v>591</v>
      </c>
      <c r="D294" s="326">
        <v>0</v>
      </c>
      <c r="E294" s="326">
        <v>0</v>
      </c>
      <c r="F294" s="39">
        <f t="shared" si="12"/>
        <v>0</v>
      </c>
      <c r="G294" s="79">
        <v>0</v>
      </c>
      <c r="H294" s="70" t="s">
        <v>416</v>
      </c>
    </row>
    <row r="295" spans="1:8">
      <c r="A295" s="21" t="s">
        <v>349</v>
      </c>
      <c r="B295" s="17" t="s">
        <v>744</v>
      </c>
      <c r="C295" s="297" t="s">
        <v>591</v>
      </c>
      <c r="D295" s="326">
        <v>1.1751</v>
      </c>
      <c r="E295" s="329">
        <v>2.7170000000000001</v>
      </c>
      <c r="F295" s="39">
        <f t="shared" si="12"/>
        <v>1.5419</v>
      </c>
      <c r="G295" s="79">
        <f t="shared" si="13"/>
        <v>131.21436473491616</v>
      </c>
      <c r="H295" s="53"/>
    </row>
    <row r="296" spans="1:8">
      <c r="A296" s="297" t="s">
        <v>745</v>
      </c>
      <c r="B296" s="17" t="s">
        <v>698</v>
      </c>
      <c r="C296" s="297" t="s">
        <v>591</v>
      </c>
      <c r="D296" s="326">
        <v>0</v>
      </c>
      <c r="E296" s="326">
        <v>0</v>
      </c>
      <c r="F296" s="39">
        <f t="shared" si="12"/>
        <v>0</v>
      </c>
      <c r="G296" s="79">
        <v>0</v>
      </c>
      <c r="H296" s="70" t="s">
        <v>416</v>
      </c>
    </row>
    <row r="297" spans="1:8">
      <c r="A297" s="21" t="s">
        <v>350</v>
      </c>
      <c r="B297" s="17" t="s">
        <v>746</v>
      </c>
      <c r="C297" s="297" t="s">
        <v>591</v>
      </c>
      <c r="D297" s="326">
        <v>1.4363999999999999</v>
      </c>
      <c r="E297" s="329">
        <f>1.6818+4.2618</f>
        <v>5.9436</v>
      </c>
      <c r="F297" s="39">
        <f t="shared" si="12"/>
        <v>4.5072000000000001</v>
      </c>
      <c r="G297" s="79">
        <f t="shared" si="13"/>
        <v>313.78446115288227</v>
      </c>
      <c r="H297" s="53"/>
    </row>
    <row r="298" spans="1:8">
      <c r="A298" s="297" t="s">
        <v>747</v>
      </c>
      <c r="B298" s="17" t="s">
        <v>698</v>
      </c>
      <c r="C298" s="297" t="s">
        <v>591</v>
      </c>
      <c r="D298" s="326">
        <v>0</v>
      </c>
      <c r="E298" s="326">
        <v>0</v>
      </c>
      <c r="F298" s="39">
        <f t="shared" si="12"/>
        <v>0</v>
      </c>
      <c r="G298" s="79">
        <v>0</v>
      </c>
      <c r="H298" s="70" t="s">
        <v>416</v>
      </c>
    </row>
    <row r="299" spans="1:8">
      <c r="A299" s="21" t="s">
        <v>351</v>
      </c>
      <c r="B299" s="17" t="s">
        <v>748</v>
      </c>
      <c r="C299" s="297" t="s">
        <v>591</v>
      </c>
      <c r="D299" s="326">
        <v>0</v>
      </c>
      <c r="E299" s="326">
        <v>0</v>
      </c>
      <c r="F299" s="39">
        <f t="shared" si="12"/>
        <v>0</v>
      </c>
      <c r="G299" s="79">
        <v>0</v>
      </c>
      <c r="H299" s="70" t="s">
        <v>416</v>
      </c>
    </row>
    <row r="300" spans="1:8">
      <c r="A300" s="297" t="s">
        <v>749</v>
      </c>
      <c r="B300" s="17" t="s">
        <v>698</v>
      </c>
      <c r="C300" s="297" t="s">
        <v>591</v>
      </c>
      <c r="D300" s="326">
        <v>0</v>
      </c>
      <c r="E300" s="326">
        <v>0</v>
      </c>
      <c r="F300" s="39">
        <f t="shared" si="12"/>
        <v>0</v>
      </c>
      <c r="G300" s="79">
        <v>0</v>
      </c>
      <c r="H300" s="70" t="s">
        <v>416</v>
      </c>
    </row>
    <row r="301" spans="1:8" ht="31.5">
      <c r="A301" s="21" t="s">
        <v>352</v>
      </c>
      <c r="B301" s="17" t="s">
        <v>750</v>
      </c>
      <c r="C301" s="297" t="s">
        <v>591</v>
      </c>
      <c r="D301" s="326">
        <v>5.7358000000000002</v>
      </c>
      <c r="E301" s="329">
        <v>0.52490000000000003</v>
      </c>
      <c r="F301" s="39">
        <f t="shared" si="12"/>
        <v>-5.2109000000000005</v>
      </c>
      <c r="G301" s="79">
        <v>0</v>
      </c>
      <c r="H301" s="53"/>
    </row>
    <row r="302" spans="1:8">
      <c r="A302" s="297" t="s">
        <v>751</v>
      </c>
      <c r="B302" s="17" t="s">
        <v>698</v>
      </c>
      <c r="C302" s="297" t="s">
        <v>591</v>
      </c>
      <c r="D302" s="326">
        <v>0</v>
      </c>
      <c r="E302" s="326">
        <v>0</v>
      </c>
      <c r="F302" s="39">
        <f t="shared" si="12"/>
        <v>0</v>
      </c>
      <c r="G302" s="79">
        <v>0</v>
      </c>
      <c r="H302" s="70" t="s">
        <v>416</v>
      </c>
    </row>
    <row r="303" spans="1:8">
      <c r="A303" s="21" t="s">
        <v>353</v>
      </c>
      <c r="B303" s="17" t="s">
        <v>752</v>
      </c>
      <c r="C303" s="297" t="s">
        <v>591</v>
      </c>
      <c r="D303" s="326">
        <f>1.12036+1.6914+0.043</f>
        <v>2.8547600000000002</v>
      </c>
      <c r="E303" s="329">
        <f>5.818+2.1094+1.1981+0.368+0.2823+1.6139</f>
        <v>11.389699999999998</v>
      </c>
      <c r="F303" s="39">
        <f t="shared" si="12"/>
        <v>8.5349399999999971</v>
      </c>
      <c r="G303" s="79">
        <f t="shared" si="13"/>
        <v>298.97224285053721</v>
      </c>
      <c r="H303" s="53"/>
    </row>
    <row r="304" spans="1:8">
      <c r="A304" s="297" t="s">
        <v>753</v>
      </c>
      <c r="B304" s="17" t="s">
        <v>698</v>
      </c>
      <c r="C304" s="297" t="s">
        <v>591</v>
      </c>
      <c r="D304" s="326">
        <v>0</v>
      </c>
      <c r="E304" s="326">
        <v>0</v>
      </c>
      <c r="F304" s="39">
        <f t="shared" si="12"/>
        <v>0</v>
      </c>
      <c r="G304" s="79">
        <v>0</v>
      </c>
      <c r="H304" s="70" t="s">
        <v>416</v>
      </c>
    </row>
    <row r="305" spans="1:8" ht="47.25">
      <c r="A305" s="297">
        <v>23.3</v>
      </c>
      <c r="B305" s="17" t="s">
        <v>754</v>
      </c>
      <c r="C305" s="297" t="s">
        <v>547</v>
      </c>
      <c r="D305" s="326">
        <f>(D167+D203+D222)/D167</f>
        <v>1</v>
      </c>
      <c r="E305" s="326">
        <f>(E167+E203+E222)/E167</f>
        <v>1</v>
      </c>
      <c r="F305" s="39">
        <f t="shared" si="12"/>
        <v>0</v>
      </c>
      <c r="G305" s="79">
        <f t="shared" si="13"/>
        <v>0</v>
      </c>
      <c r="H305" s="70" t="s">
        <v>416</v>
      </c>
    </row>
    <row r="306" spans="1:8" ht="31.5">
      <c r="A306" s="21" t="s">
        <v>354</v>
      </c>
      <c r="B306" s="17" t="s">
        <v>755</v>
      </c>
      <c r="C306" s="297" t="s">
        <v>547</v>
      </c>
      <c r="D306" s="316" t="s">
        <v>416</v>
      </c>
      <c r="E306" s="316" t="s">
        <v>416</v>
      </c>
      <c r="F306" s="43" t="s">
        <v>416</v>
      </c>
      <c r="G306" s="43" t="s">
        <v>416</v>
      </c>
      <c r="H306" s="70" t="s">
        <v>416</v>
      </c>
    </row>
    <row r="307" spans="1:8" ht="31.5">
      <c r="A307" s="297" t="s">
        <v>756</v>
      </c>
      <c r="B307" s="17" t="s">
        <v>757</v>
      </c>
      <c r="C307" s="297" t="s">
        <v>547</v>
      </c>
      <c r="D307" s="316" t="s">
        <v>416</v>
      </c>
      <c r="E307" s="316" t="s">
        <v>416</v>
      </c>
      <c r="F307" s="43" t="s">
        <v>416</v>
      </c>
      <c r="G307" s="43" t="s">
        <v>416</v>
      </c>
      <c r="H307" s="70" t="s">
        <v>416</v>
      </c>
    </row>
    <row r="308" spans="1:8" ht="31.5">
      <c r="A308" s="297" t="s">
        <v>758</v>
      </c>
      <c r="B308" s="17" t="s">
        <v>759</v>
      </c>
      <c r="C308" s="297" t="s">
        <v>547</v>
      </c>
      <c r="D308" s="316" t="s">
        <v>416</v>
      </c>
      <c r="E308" s="316" t="s">
        <v>416</v>
      </c>
      <c r="F308" s="43" t="s">
        <v>416</v>
      </c>
      <c r="G308" s="43" t="s">
        <v>416</v>
      </c>
      <c r="H308" s="70" t="s">
        <v>416</v>
      </c>
    </row>
    <row r="309" spans="1:8" ht="31.5">
      <c r="A309" s="297" t="s">
        <v>760</v>
      </c>
      <c r="B309" s="17" t="s">
        <v>761</v>
      </c>
      <c r="C309" s="297" t="s">
        <v>547</v>
      </c>
      <c r="D309" s="316" t="s">
        <v>416</v>
      </c>
      <c r="E309" s="316" t="s">
        <v>416</v>
      </c>
      <c r="F309" s="43" t="s">
        <v>416</v>
      </c>
      <c r="G309" s="43" t="s">
        <v>416</v>
      </c>
      <c r="H309" s="70" t="s">
        <v>416</v>
      </c>
    </row>
    <row r="310" spans="1:8">
      <c r="A310" s="21" t="s">
        <v>355</v>
      </c>
      <c r="B310" s="17" t="s">
        <v>762</v>
      </c>
      <c r="C310" s="297" t="s">
        <v>547</v>
      </c>
      <c r="D310" s="316" t="s">
        <v>416</v>
      </c>
      <c r="E310" s="316" t="s">
        <v>416</v>
      </c>
      <c r="F310" s="43" t="s">
        <v>416</v>
      </c>
      <c r="G310" s="43" t="s">
        <v>416</v>
      </c>
      <c r="H310" s="70" t="s">
        <v>416</v>
      </c>
    </row>
    <row r="311" spans="1:8">
      <c r="A311" s="21" t="s">
        <v>356</v>
      </c>
      <c r="B311" s="17" t="s">
        <v>763</v>
      </c>
      <c r="C311" s="297" t="s">
        <v>547</v>
      </c>
      <c r="D311" s="326">
        <f>D173/D173</f>
        <v>1</v>
      </c>
      <c r="E311" s="326">
        <f>E173/E173</f>
        <v>1</v>
      </c>
      <c r="F311" s="39">
        <v>0</v>
      </c>
      <c r="G311" s="38">
        <v>0</v>
      </c>
      <c r="H311" s="297"/>
    </row>
    <row r="312" spans="1:8" ht="31.5">
      <c r="A312" s="21" t="s">
        <v>357</v>
      </c>
      <c r="B312" s="17" t="s">
        <v>764</v>
      </c>
      <c r="C312" s="297" t="s">
        <v>547</v>
      </c>
      <c r="D312" s="316" t="s">
        <v>416</v>
      </c>
      <c r="E312" s="316" t="s">
        <v>416</v>
      </c>
      <c r="F312" s="43" t="s">
        <v>416</v>
      </c>
      <c r="G312" s="43" t="s">
        <v>416</v>
      </c>
      <c r="H312" s="70" t="s">
        <v>416</v>
      </c>
    </row>
    <row r="313" spans="1:8">
      <c r="A313" s="21" t="s">
        <v>358</v>
      </c>
      <c r="B313" s="17" t="s">
        <v>765</v>
      </c>
      <c r="C313" s="297" t="s">
        <v>547</v>
      </c>
      <c r="D313" s="316" t="s">
        <v>416</v>
      </c>
      <c r="E313" s="316" t="s">
        <v>416</v>
      </c>
      <c r="F313" s="43" t="s">
        <v>416</v>
      </c>
      <c r="G313" s="43" t="s">
        <v>416</v>
      </c>
      <c r="H313" s="70" t="s">
        <v>416</v>
      </c>
    </row>
    <row r="314" spans="1:8">
      <c r="A314" s="21" t="s">
        <v>359</v>
      </c>
      <c r="B314" s="17" t="s">
        <v>766</v>
      </c>
      <c r="C314" s="297" t="s">
        <v>547</v>
      </c>
      <c r="D314" s="316" t="s">
        <v>416</v>
      </c>
      <c r="E314" s="316" t="s">
        <v>416</v>
      </c>
      <c r="F314" s="43" t="s">
        <v>416</v>
      </c>
      <c r="G314" s="43" t="s">
        <v>416</v>
      </c>
      <c r="H314" s="70" t="s">
        <v>416</v>
      </c>
    </row>
    <row r="315" spans="1:8" ht="31.5">
      <c r="A315" s="21" t="s">
        <v>360</v>
      </c>
      <c r="B315" s="17" t="s">
        <v>767</v>
      </c>
      <c r="C315" s="297" t="s">
        <v>547</v>
      </c>
      <c r="D315" s="316" t="s">
        <v>416</v>
      </c>
      <c r="E315" s="316" t="s">
        <v>416</v>
      </c>
      <c r="F315" s="43" t="s">
        <v>416</v>
      </c>
      <c r="G315" s="43" t="s">
        <v>416</v>
      </c>
      <c r="H315" s="70" t="s">
        <v>416</v>
      </c>
    </row>
    <row r="316" spans="1:8">
      <c r="A316" s="297" t="s">
        <v>768</v>
      </c>
      <c r="B316" s="17" t="s">
        <v>603</v>
      </c>
      <c r="C316" s="297" t="s">
        <v>547</v>
      </c>
      <c r="D316" s="316" t="s">
        <v>416</v>
      </c>
      <c r="E316" s="316" t="s">
        <v>416</v>
      </c>
      <c r="F316" s="43" t="s">
        <v>416</v>
      </c>
      <c r="G316" s="43" t="s">
        <v>416</v>
      </c>
      <c r="H316" s="70" t="s">
        <v>416</v>
      </c>
    </row>
    <row r="317" spans="1:8">
      <c r="A317" s="297" t="s">
        <v>769</v>
      </c>
      <c r="B317" s="17" t="s">
        <v>604</v>
      </c>
      <c r="C317" s="297" t="s">
        <v>547</v>
      </c>
      <c r="D317" s="316" t="s">
        <v>416</v>
      </c>
      <c r="E317" s="316" t="s">
        <v>416</v>
      </c>
      <c r="F317" s="43" t="s">
        <v>416</v>
      </c>
      <c r="G317" s="43" t="s">
        <v>416</v>
      </c>
      <c r="H317" s="70" t="s">
        <v>416</v>
      </c>
    </row>
    <row r="318" spans="1:8" ht="21.75" customHeight="1">
      <c r="A318" s="436" t="s">
        <v>770</v>
      </c>
      <c r="B318" s="436"/>
      <c r="C318" s="436"/>
      <c r="D318" s="436"/>
      <c r="E318" s="436"/>
      <c r="F318" s="436"/>
      <c r="G318" s="436"/>
      <c r="H318" s="436"/>
    </row>
    <row r="319" spans="1:8" ht="31.5">
      <c r="A319" s="297" t="s">
        <v>771</v>
      </c>
      <c r="B319" s="14" t="s">
        <v>772</v>
      </c>
      <c r="C319" s="297" t="s">
        <v>694</v>
      </c>
      <c r="D319" s="81" t="s">
        <v>451</v>
      </c>
      <c r="E319" s="44" t="s">
        <v>451</v>
      </c>
      <c r="F319" s="81" t="s">
        <v>451</v>
      </c>
      <c r="G319" s="297" t="s">
        <v>773</v>
      </c>
      <c r="H319" s="297" t="s">
        <v>773</v>
      </c>
    </row>
    <row r="320" spans="1:8">
      <c r="A320" s="297">
        <v>24.1</v>
      </c>
      <c r="B320" s="17" t="s">
        <v>774</v>
      </c>
      <c r="C320" s="297" t="s">
        <v>562</v>
      </c>
      <c r="D320" s="316" t="s">
        <v>416</v>
      </c>
      <c r="E320" s="316" t="s">
        <v>416</v>
      </c>
      <c r="F320" s="43" t="s">
        <v>416</v>
      </c>
      <c r="G320" s="43" t="s">
        <v>416</v>
      </c>
      <c r="H320" s="70" t="s">
        <v>416</v>
      </c>
    </row>
    <row r="321" spans="1:8">
      <c r="A321" s="297">
        <v>24.2</v>
      </c>
      <c r="B321" s="17" t="s">
        <v>775</v>
      </c>
      <c r="C321" s="297" t="s">
        <v>776</v>
      </c>
      <c r="D321" s="316" t="s">
        <v>416</v>
      </c>
      <c r="E321" s="316" t="s">
        <v>416</v>
      </c>
      <c r="F321" s="43" t="s">
        <v>416</v>
      </c>
      <c r="G321" s="43" t="s">
        <v>416</v>
      </c>
      <c r="H321" s="70" t="s">
        <v>416</v>
      </c>
    </row>
    <row r="322" spans="1:8">
      <c r="A322" s="297">
        <v>24.3</v>
      </c>
      <c r="B322" s="17" t="s">
        <v>777</v>
      </c>
      <c r="C322" s="297" t="s">
        <v>562</v>
      </c>
      <c r="D322" s="316" t="s">
        <v>416</v>
      </c>
      <c r="E322" s="316" t="s">
        <v>416</v>
      </c>
      <c r="F322" s="43" t="s">
        <v>416</v>
      </c>
      <c r="G322" s="43" t="s">
        <v>416</v>
      </c>
      <c r="H322" s="70" t="s">
        <v>416</v>
      </c>
    </row>
    <row r="323" spans="1:8">
      <c r="A323" s="297">
        <v>24.4</v>
      </c>
      <c r="B323" s="17" t="s">
        <v>778</v>
      </c>
      <c r="C323" s="297" t="s">
        <v>776</v>
      </c>
      <c r="D323" s="316" t="s">
        <v>416</v>
      </c>
      <c r="E323" s="316" t="s">
        <v>416</v>
      </c>
      <c r="F323" s="43" t="s">
        <v>416</v>
      </c>
      <c r="G323" s="43" t="s">
        <v>416</v>
      </c>
      <c r="H323" s="70" t="s">
        <v>416</v>
      </c>
    </row>
    <row r="324" spans="1:8">
      <c r="A324" s="297">
        <v>24.5</v>
      </c>
      <c r="B324" s="17" t="s">
        <v>779</v>
      </c>
      <c r="C324" s="297" t="s">
        <v>139</v>
      </c>
      <c r="D324" s="316" t="s">
        <v>416</v>
      </c>
      <c r="E324" s="316" t="s">
        <v>416</v>
      </c>
      <c r="F324" s="43" t="s">
        <v>416</v>
      </c>
      <c r="G324" s="43" t="s">
        <v>416</v>
      </c>
      <c r="H324" s="70" t="s">
        <v>416</v>
      </c>
    </row>
    <row r="325" spans="1:8">
      <c r="A325" s="297">
        <v>24.6</v>
      </c>
      <c r="B325" s="17" t="s">
        <v>140</v>
      </c>
      <c r="C325" s="297" t="s">
        <v>694</v>
      </c>
      <c r="D325" s="336" t="s">
        <v>451</v>
      </c>
      <c r="E325" s="336" t="s">
        <v>451</v>
      </c>
      <c r="F325" s="81" t="s">
        <v>451</v>
      </c>
      <c r="G325" s="297" t="s">
        <v>773</v>
      </c>
      <c r="H325" s="297" t="s">
        <v>773</v>
      </c>
    </row>
    <row r="326" spans="1:8">
      <c r="A326" s="21" t="s">
        <v>361</v>
      </c>
      <c r="B326" s="17" t="s">
        <v>780</v>
      </c>
      <c r="C326" s="297" t="s">
        <v>139</v>
      </c>
      <c r="D326" s="316" t="s">
        <v>416</v>
      </c>
      <c r="E326" s="316" t="s">
        <v>416</v>
      </c>
      <c r="F326" s="43" t="s">
        <v>416</v>
      </c>
      <c r="G326" s="43" t="s">
        <v>416</v>
      </c>
      <c r="H326" s="70" t="s">
        <v>416</v>
      </c>
    </row>
    <row r="327" spans="1:8">
      <c r="A327" s="21" t="s">
        <v>362</v>
      </c>
      <c r="B327" s="17" t="s">
        <v>781</v>
      </c>
      <c r="C327" s="297" t="s">
        <v>141</v>
      </c>
      <c r="D327" s="316" t="s">
        <v>416</v>
      </c>
      <c r="E327" s="316" t="s">
        <v>416</v>
      </c>
      <c r="F327" s="43" t="s">
        <v>416</v>
      </c>
      <c r="G327" s="43" t="s">
        <v>416</v>
      </c>
      <c r="H327" s="70" t="s">
        <v>416</v>
      </c>
    </row>
    <row r="328" spans="1:8">
      <c r="A328" s="297">
        <v>24.7</v>
      </c>
      <c r="B328" s="17" t="s">
        <v>782</v>
      </c>
      <c r="C328" s="297" t="s">
        <v>694</v>
      </c>
      <c r="D328" s="336" t="s">
        <v>451</v>
      </c>
      <c r="E328" s="336" t="s">
        <v>451</v>
      </c>
      <c r="F328" s="81" t="s">
        <v>451</v>
      </c>
      <c r="G328" s="297" t="s">
        <v>773</v>
      </c>
      <c r="H328" s="297" t="s">
        <v>773</v>
      </c>
    </row>
    <row r="329" spans="1:8">
      <c r="A329" s="21" t="s">
        <v>363</v>
      </c>
      <c r="B329" s="17" t="s">
        <v>780</v>
      </c>
      <c r="C329" s="297" t="s">
        <v>139</v>
      </c>
      <c r="D329" s="316" t="s">
        <v>416</v>
      </c>
      <c r="E329" s="316" t="s">
        <v>416</v>
      </c>
      <c r="F329" s="43" t="s">
        <v>416</v>
      </c>
      <c r="G329" s="43" t="s">
        <v>416</v>
      </c>
      <c r="H329" s="70" t="s">
        <v>416</v>
      </c>
    </row>
    <row r="330" spans="1:8">
      <c r="A330" s="21" t="s">
        <v>364</v>
      </c>
      <c r="B330" s="17" t="s">
        <v>783</v>
      </c>
      <c r="C330" s="297" t="s">
        <v>562</v>
      </c>
      <c r="D330" s="316" t="s">
        <v>416</v>
      </c>
      <c r="E330" s="316" t="s">
        <v>416</v>
      </c>
      <c r="F330" s="43" t="s">
        <v>416</v>
      </c>
      <c r="G330" s="43" t="s">
        <v>416</v>
      </c>
      <c r="H330" s="70" t="s">
        <v>416</v>
      </c>
    </row>
    <row r="331" spans="1:8">
      <c r="A331" s="21" t="s">
        <v>365</v>
      </c>
      <c r="B331" s="17" t="s">
        <v>781</v>
      </c>
      <c r="C331" s="297" t="s">
        <v>141</v>
      </c>
      <c r="D331" s="316" t="s">
        <v>416</v>
      </c>
      <c r="E331" s="316" t="s">
        <v>416</v>
      </c>
      <c r="F331" s="43" t="s">
        <v>416</v>
      </c>
      <c r="G331" s="43" t="s">
        <v>416</v>
      </c>
      <c r="H331" s="70" t="s">
        <v>416</v>
      </c>
    </row>
    <row r="332" spans="1:8">
      <c r="A332" s="297">
        <v>24.8</v>
      </c>
      <c r="B332" s="17" t="s">
        <v>784</v>
      </c>
      <c r="C332" s="297" t="s">
        <v>694</v>
      </c>
      <c r="D332" s="336" t="s">
        <v>451</v>
      </c>
      <c r="E332" s="336" t="s">
        <v>451</v>
      </c>
      <c r="F332" s="81" t="s">
        <v>451</v>
      </c>
      <c r="G332" s="297" t="s">
        <v>773</v>
      </c>
      <c r="H332" s="297" t="s">
        <v>773</v>
      </c>
    </row>
    <row r="333" spans="1:8">
      <c r="A333" s="21" t="s">
        <v>366</v>
      </c>
      <c r="B333" s="17" t="s">
        <v>780</v>
      </c>
      <c r="C333" s="297" t="s">
        <v>139</v>
      </c>
      <c r="D333" s="316" t="s">
        <v>416</v>
      </c>
      <c r="E333" s="316" t="s">
        <v>416</v>
      </c>
      <c r="F333" s="43" t="s">
        <v>416</v>
      </c>
      <c r="G333" s="43" t="s">
        <v>416</v>
      </c>
      <c r="H333" s="70" t="s">
        <v>416</v>
      </c>
    </row>
    <row r="334" spans="1:8">
      <c r="A334" s="21" t="s">
        <v>367</v>
      </c>
      <c r="B334" s="17" t="s">
        <v>781</v>
      </c>
      <c r="C334" s="297" t="s">
        <v>141</v>
      </c>
      <c r="D334" s="316" t="s">
        <v>416</v>
      </c>
      <c r="E334" s="316" t="s">
        <v>416</v>
      </c>
      <c r="F334" s="43" t="s">
        <v>416</v>
      </c>
      <c r="G334" s="43" t="s">
        <v>416</v>
      </c>
      <c r="H334" s="70" t="s">
        <v>416</v>
      </c>
    </row>
    <row r="335" spans="1:8">
      <c r="A335" s="297">
        <v>24.9</v>
      </c>
      <c r="B335" s="17" t="s">
        <v>142</v>
      </c>
      <c r="C335" s="297" t="s">
        <v>694</v>
      </c>
      <c r="D335" s="336" t="s">
        <v>451</v>
      </c>
      <c r="E335" s="336" t="s">
        <v>451</v>
      </c>
      <c r="F335" s="81" t="s">
        <v>451</v>
      </c>
      <c r="G335" s="297" t="s">
        <v>773</v>
      </c>
      <c r="H335" s="297" t="s">
        <v>773</v>
      </c>
    </row>
    <row r="336" spans="1:8">
      <c r="A336" s="21" t="s">
        <v>368</v>
      </c>
      <c r="B336" s="17" t="s">
        <v>780</v>
      </c>
      <c r="C336" s="297" t="s">
        <v>139</v>
      </c>
      <c r="D336" s="316" t="s">
        <v>416</v>
      </c>
      <c r="E336" s="316" t="s">
        <v>416</v>
      </c>
      <c r="F336" s="43" t="s">
        <v>416</v>
      </c>
      <c r="G336" s="43" t="s">
        <v>416</v>
      </c>
      <c r="H336" s="70" t="s">
        <v>416</v>
      </c>
    </row>
    <row r="337" spans="1:8">
      <c r="A337" s="21" t="s">
        <v>369</v>
      </c>
      <c r="B337" s="17" t="s">
        <v>783</v>
      </c>
      <c r="C337" s="297" t="s">
        <v>562</v>
      </c>
      <c r="D337" s="316" t="s">
        <v>416</v>
      </c>
      <c r="E337" s="316" t="s">
        <v>416</v>
      </c>
      <c r="F337" s="43" t="s">
        <v>416</v>
      </c>
      <c r="G337" s="43" t="s">
        <v>416</v>
      </c>
      <c r="H337" s="70" t="s">
        <v>416</v>
      </c>
    </row>
    <row r="338" spans="1:8">
      <c r="A338" s="21" t="s">
        <v>370</v>
      </c>
      <c r="B338" s="17" t="s">
        <v>781</v>
      </c>
      <c r="C338" s="297" t="s">
        <v>141</v>
      </c>
      <c r="D338" s="316" t="s">
        <v>416</v>
      </c>
      <c r="E338" s="316" t="s">
        <v>416</v>
      </c>
      <c r="F338" s="43" t="s">
        <v>416</v>
      </c>
      <c r="G338" s="43" t="s">
        <v>416</v>
      </c>
      <c r="H338" s="70" t="s">
        <v>416</v>
      </c>
    </row>
    <row r="339" spans="1:8" ht="31.5">
      <c r="A339" s="297" t="s">
        <v>785</v>
      </c>
      <c r="B339" s="14" t="s">
        <v>786</v>
      </c>
      <c r="C339" s="297" t="s">
        <v>694</v>
      </c>
      <c r="D339" s="337" t="s">
        <v>773</v>
      </c>
      <c r="E339" s="337" t="s">
        <v>773</v>
      </c>
      <c r="F339" s="38" t="s">
        <v>773</v>
      </c>
      <c r="G339" s="38" t="s">
        <v>773</v>
      </c>
      <c r="H339" s="297" t="s">
        <v>773</v>
      </c>
    </row>
    <row r="340" spans="1:8" ht="31.5">
      <c r="A340" s="297">
        <v>25.1</v>
      </c>
      <c r="B340" s="17" t="s">
        <v>787</v>
      </c>
      <c r="C340" s="297" t="s">
        <v>139</v>
      </c>
      <c r="D340" s="319">
        <f>D341</f>
        <v>49.718499999999999</v>
      </c>
      <c r="E340" s="319">
        <f>E341</f>
        <v>23.683</v>
      </c>
      <c r="F340" s="41">
        <f t="shared" ref="F340:F350" si="14">E340-D340</f>
        <v>-26.035499999999999</v>
      </c>
      <c r="G340" s="82">
        <f t="shared" ref="G340:G350" si="15">F340/D340*100</f>
        <v>-52.365819564146143</v>
      </c>
      <c r="H340" s="53"/>
    </row>
    <row r="341" spans="1:8" ht="31.5">
      <c r="A341" s="21" t="s">
        <v>371</v>
      </c>
      <c r="B341" s="17" t="s">
        <v>788</v>
      </c>
      <c r="C341" s="297" t="s">
        <v>139</v>
      </c>
      <c r="D341" s="319">
        <f>D342+D343</f>
        <v>49.718499999999999</v>
      </c>
      <c r="E341" s="319">
        <f>E342+E343</f>
        <v>23.683</v>
      </c>
      <c r="F341" s="41">
        <f t="shared" si="14"/>
        <v>-26.035499999999999</v>
      </c>
      <c r="G341" s="82">
        <f t="shared" si="15"/>
        <v>-52.365819564146143</v>
      </c>
      <c r="H341" s="53"/>
    </row>
    <row r="342" spans="1:8">
      <c r="A342" s="297" t="s">
        <v>789</v>
      </c>
      <c r="B342" s="17" t="s">
        <v>790</v>
      </c>
      <c r="C342" s="297" t="s">
        <v>139</v>
      </c>
      <c r="D342" s="316">
        <v>0.65920999999999996</v>
      </c>
      <c r="E342" s="319">
        <v>0.20899999999999999</v>
      </c>
      <c r="F342" s="41">
        <f t="shared" si="14"/>
        <v>-0.45021</v>
      </c>
      <c r="G342" s="82">
        <f t="shared" si="15"/>
        <v>-68.295383868569957</v>
      </c>
      <c r="H342" s="53"/>
    </row>
    <row r="343" spans="1:8" ht="31.5">
      <c r="A343" s="297" t="s">
        <v>791</v>
      </c>
      <c r="B343" s="17" t="s">
        <v>792</v>
      </c>
      <c r="C343" s="297" t="s">
        <v>139</v>
      </c>
      <c r="D343" s="316">
        <v>49.059289999999997</v>
      </c>
      <c r="E343" s="319">
        <f>23.683-E342</f>
        <v>23.474</v>
      </c>
      <c r="F343" s="41">
        <f t="shared" si="14"/>
        <v>-25.585289999999997</v>
      </c>
      <c r="G343" s="82">
        <f t="shared" si="15"/>
        <v>-52.151773904595842</v>
      </c>
      <c r="H343" s="53"/>
    </row>
    <row r="344" spans="1:8" ht="31.5">
      <c r="A344" s="297">
        <v>25.2</v>
      </c>
      <c r="B344" s="17" t="s">
        <v>793</v>
      </c>
      <c r="C344" s="297" t="s">
        <v>139</v>
      </c>
      <c r="D344" s="316">
        <v>1.4767999999999999</v>
      </c>
      <c r="E344" s="319">
        <v>1.65</v>
      </c>
      <c r="F344" s="41">
        <f t="shared" si="14"/>
        <v>0.17320000000000002</v>
      </c>
      <c r="G344" s="82">
        <f t="shared" si="15"/>
        <v>11.728060671722645</v>
      </c>
      <c r="H344" s="53"/>
    </row>
    <row r="345" spans="1:8" ht="31.5">
      <c r="A345" s="297">
        <v>25.3</v>
      </c>
      <c r="B345" s="17" t="s">
        <v>794</v>
      </c>
      <c r="C345" s="297" t="s">
        <v>562</v>
      </c>
      <c r="D345" s="316">
        <f>D346</f>
        <v>7.6406000000000001</v>
      </c>
      <c r="E345" s="316">
        <f>E346</f>
        <v>7.6406000000000001</v>
      </c>
      <c r="F345" s="41">
        <f t="shared" si="14"/>
        <v>0</v>
      </c>
      <c r="G345" s="82">
        <f t="shared" si="15"/>
        <v>0</v>
      </c>
      <c r="H345" s="53"/>
    </row>
    <row r="346" spans="1:8" ht="31.5">
      <c r="A346" s="21" t="s">
        <v>372</v>
      </c>
      <c r="B346" s="17" t="s">
        <v>795</v>
      </c>
      <c r="C346" s="297" t="s">
        <v>562</v>
      </c>
      <c r="D346" s="316">
        <f>D347+D348</f>
        <v>7.6406000000000001</v>
      </c>
      <c r="E346" s="316">
        <f>E347+E348</f>
        <v>7.6406000000000001</v>
      </c>
      <c r="F346" s="41">
        <f t="shared" si="14"/>
        <v>0</v>
      </c>
      <c r="G346" s="82">
        <f t="shared" si="15"/>
        <v>0</v>
      </c>
      <c r="H346" s="53"/>
    </row>
    <row r="347" spans="1:8">
      <c r="A347" s="297" t="s">
        <v>796</v>
      </c>
      <c r="B347" s="17" t="s">
        <v>790</v>
      </c>
      <c r="C347" s="297" t="s">
        <v>562</v>
      </c>
      <c r="D347" s="319">
        <v>7.8600000000000003E-2</v>
      </c>
      <c r="E347" s="319">
        <f>D347</f>
        <v>7.8600000000000003E-2</v>
      </c>
      <c r="F347" s="41">
        <f t="shared" si="14"/>
        <v>0</v>
      </c>
      <c r="G347" s="82">
        <f t="shared" si="15"/>
        <v>0</v>
      </c>
      <c r="H347" s="53"/>
    </row>
    <row r="348" spans="1:8" ht="31.5">
      <c r="A348" s="297" t="s">
        <v>797</v>
      </c>
      <c r="B348" s="17" t="s">
        <v>792</v>
      </c>
      <c r="C348" s="297" t="s">
        <v>562</v>
      </c>
      <c r="D348" s="319">
        <v>7.5620000000000003</v>
      </c>
      <c r="E348" s="319">
        <f>D348</f>
        <v>7.5620000000000003</v>
      </c>
      <c r="F348" s="41">
        <f t="shared" si="14"/>
        <v>0</v>
      </c>
      <c r="G348" s="82">
        <f t="shared" si="15"/>
        <v>0</v>
      </c>
      <c r="H348" s="53"/>
    </row>
    <row r="349" spans="1:8" ht="31.5">
      <c r="A349" s="297">
        <v>25.4</v>
      </c>
      <c r="B349" s="17" t="s">
        <v>798</v>
      </c>
      <c r="C349" s="297" t="s">
        <v>799</v>
      </c>
      <c r="D349" s="339">
        <v>1212.73</v>
      </c>
      <c r="E349" s="445">
        <v>1235.6199999999999</v>
      </c>
      <c r="F349" s="41">
        <f t="shared" si="14"/>
        <v>22.889999999999873</v>
      </c>
      <c r="G349" s="82">
        <f t="shared" si="15"/>
        <v>1.8874770146693718</v>
      </c>
      <c r="H349" s="53"/>
    </row>
    <row r="350" spans="1:8" ht="46.5">
      <c r="A350" s="297">
        <v>25.5</v>
      </c>
      <c r="B350" s="17" t="s">
        <v>930</v>
      </c>
      <c r="C350" s="297" t="s">
        <v>591</v>
      </c>
      <c r="D350" s="338">
        <f>D29-D63-D64-D57-0.001</f>
        <v>45.614600000000003</v>
      </c>
      <c r="E350" s="342">
        <f>E29-E63-E64-E57</f>
        <v>20.146599999999999</v>
      </c>
      <c r="F350" s="41">
        <f t="shared" si="14"/>
        <v>-25.468000000000004</v>
      </c>
      <c r="G350" s="82">
        <f t="shared" si="15"/>
        <v>-55.833000837451173</v>
      </c>
      <c r="H350" s="53"/>
    </row>
    <row r="351" spans="1:8">
      <c r="A351" s="297" t="s">
        <v>800</v>
      </c>
      <c r="B351" s="14" t="s">
        <v>801</v>
      </c>
      <c r="C351" s="297" t="s">
        <v>694</v>
      </c>
      <c r="D351" s="336" t="s">
        <v>451</v>
      </c>
      <c r="E351" s="336" t="s">
        <v>451</v>
      </c>
      <c r="F351" s="81" t="s">
        <v>451</v>
      </c>
      <c r="G351" s="297" t="s">
        <v>773</v>
      </c>
      <c r="H351" s="297" t="s">
        <v>773</v>
      </c>
    </row>
    <row r="352" spans="1:8">
      <c r="A352" s="297">
        <v>26.1</v>
      </c>
      <c r="B352" s="17" t="s">
        <v>802</v>
      </c>
      <c r="C352" s="297" t="s">
        <v>139</v>
      </c>
      <c r="D352" s="316" t="s">
        <v>416</v>
      </c>
      <c r="E352" s="316" t="s">
        <v>416</v>
      </c>
      <c r="F352" s="43" t="s">
        <v>416</v>
      </c>
      <c r="G352" s="43" t="s">
        <v>416</v>
      </c>
      <c r="H352" s="70" t="s">
        <v>416</v>
      </c>
    </row>
    <row r="353" spans="1:8">
      <c r="A353" s="297">
        <v>26.2</v>
      </c>
      <c r="B353" s="17" t="s">
        <v>803</v>
      </c>
      <c r="C353" s="297" t="s">
        <v>776</v>
      </c>
      <c r="D353" s="316" t="s">
        <v>416</v>
      </c>
      <c r="E353" s="316" t="s">
        <v>416</v>
      </c>
      <c r="F353" s="43" t="s">
        <v>416</v>
      </c>
      <c r="G353" s="43" t="s">
        <v>416</v>
      </c>
      <c r="H353" s="70" t="s">
        <v>416</v>
      </c>
    </row>
    <row r="354" spans="1:8" ht="63">
      <c r="A354" s="297">
        <v>26.3</v>
      </c>
      <c r="B354" s="17" t="s">
        <v>804</v>
      </c>
      <c r="C354" s="297" t="s">
        <v>591</v>
      </c>
      <c r="D354" s="316" t="s">
        <v>416</v>
      </c>
      <c r="E354" s="316" t="s">
        <v>416</v>
      </c>
      <c r="F354" s="43" t="s">
        <v>416</v>
      </c>
      <c r="G354" s="43" t="s">
        <v>416</v>
      </c>
      <c r="H354" s="70" t="s">
        <v>416</v>
      </c>
    </row>
    <row r="355" spans="1:8" ht="47.25">
      <c r="A355" s="297">
        <v>26.4</v>
      </c>
      <c r="B355" s="17" t="s">
        <v>805</v>
      </c>
      <c r="C355" s="297" t="s">
        <v>591</v>
      </c>
      <c r="D355" s="316" t="s">
        <v>416</v>
      </c>
      <c r="E355" s="316" t="s">
        <v>416</v>
      </c>
      <c r="F355" s="43" t="s">
        <v>416</v>
      </c>
      <c r="G355" s="43" t="s">
        <v>416</v>
      </c>
      <c r="H355" s="70" t="s">
        <v>416</v>
      </c>
    </row>
    <row r="356" spans="1:8" ht="31.5">
      <c r="A356" s="297" t="s">
        <v>806</v>
      </c>
      <c r="B356" s="14" t="s">
        <v>807</v>
      </c>
      <c r="C356" s="297" t="s">
        <v>694</v>
      </c>
      <c r="D356" s="336" t="s">
        <v>451</v>
      </c>
      <c r="E356" s="336" t="s">
        <v>451</v>
      </c>
      <c r="F356" s="81" t="s">
        <v>451</v>
      </c>
      <c r="G356" s="297" t="s">
        <v>773</v>
      </c>
      <c r="H356" s="297" t="s">
        <v>773</v>
      </c>
    </row>
    <row r="357" spans="1:8" ht="31.5">
      <c r="A357" s="297">
        <v>27.1</v>
      </c>
      <c r="B357" s="17" t="s">
        <v>808</v>
      </c>
      <c r="C357" s="297" t="s">
        <v>562</v>
      </c>
      <c r="D357" s="316" t="s">
        <v>416</v>
      </c>
      <c r="E357" s="316" t="s">
        <v>416</v>
      </c>
      <c r="F357" s="43" t="s">
        <v>416</v>
      </c>
      <c r="G357" s="43" t="s">
        <v>416</v>
      </c>
      <c r="H357" s="70" t="s">
        <v>416</v>
      </c>
    </row>
    <row r="358" spans="1:8" ht="63">
      <c r="A358" s="21" t="s">
        <v>373</v>
      </c>
      <c r="B358" s="17" t="s">
        <v>809</v>
      </c>
      <c r="C358" s="297" t="s">
        <v>562</v>
      </c>
      <c r="D358" s="316" t="s">
        <v>416</v>
      </c>
      <c r="E358" s="316" t="s">
        <v>416</v>
      </c>
      <c r="F358" s="43" t="s">
        <v>416</v>
      </c>
      <c r="G358" s="43" t="s">
        <v>416</v>
      </c>
      <c r="H358" s="70" t="s">
        <v>416</v>
      </c>
    </row>
    <row r="359" spans="1:8" ht="63">
      <c r="A359" s="21" t="s">
        <v>374</v>
      </c>
      <c r="B359" s="17" t="s">
        <v>810</v>
      </c>
      <c r="C359" s="297" t="s">
        <v>562</v>
      </c>
      <c r="D359" s="316" t="s">
        <v>416</v>
      </c>
      <c r="E359" s="316" t="s">
        <v>416</v>
      </c>
      <c r="F359" s="43" t="s">
        <v>416</v>
      </c>
      <c r="G359" s="43" t="s">
        <v>416</v>
      </c>
      <c r="H359" s="70" t="s">
        <v>416</v>
      </c>
    </row>
    <row r="360" spans="1:8" ht="31.5">
      <c r="A360" s="21" t="s">
        <v>375</v>
      </c>
      <c r="B360" s="17" t="s">
        <v>811</v>
      </c>
      <c r="C360" s="297" t="s">
        <v>562</v>
      </c>
      <c r="D360" s="316" t="s">
        <v>416</v>
      </c>
      <c r="E360" s="316" t="s">
        <v>416</v>
      </c>
      <c r="F360" s="43" t="s">
        <v>416</v>
      </c>
      <c r="G360" s="43" t="s">
        <v>416</v>
      </c>
      <c r="H360" s="70" t="s">
        <v>416</v>
      </c>
    </row>
    <row r="361" spans="1:8" ht="31.5">
      <c r="A361" s="297">
        <v>27.2</v>
      </c>
      <c r="B361" s="17" t="s">
        <v>812</v>
      </c>
      <c r="C361" s="297" t="s">
        <v>139</v>
      </c>
      <c r="D361" s="316" t="s">
        <v>416</v>
      </c>
      <c r="E361" s="316" t="s">
        <v>416</v>
      </c>
      <c r="F361" s="43" t="s">
        <v>416</v>
      </c>
      <c r="G361" s="43" t="s">
        <v>416</v>
      </c>
      <c r="H361" s="70" t="s">
        <v>416</v>
      </c>
    </row>
    <row r="362" spans="1:8" ht="47.25">
      <c r="A362" s="21" t="s">
        <v>376</v>
      </c>
      <c r="B362" s="17" t="s">
        <v>813</v>
      </c>
      <c r="C362" s="297" t="s">
        <v>139</v>
      </c>
      <c r="D362" s="316" t="s">
        <v>416</v>
      </c>
      <c r="E362" s="316" t="s">
        <v>416</v>
      </c>
      <c r="F362" s="43" t="s">
        <v>416</v>
      </c>
      <c r="G362" s="43" t="s">
        <v>416</v>
      </c>
      <c r="H362" s="70" t="s">
        <v>416</v>
      </c>
    </row>
    <row r="363" spans="1:8" ht="31.5">
      <c r="A363" s="21" t="s">
        <v>377</v>
      </c>
      <c r="B363" s="17" t="s">
        <v>814</v>
      </c>
      <c r="C363" s="297" t="s">
        <v>139</v>
      </c>
      <c r="D363" s="316" t="s">
        <v>416</v>
      </c>
      <c r="E363" s="316" t="s">
        <v>416</v>
      </c>
      <c r="F363" s="43" t="s">
        <v>416</v>
      </c>
      <c r="G363" s="43" t="s">
        <v>416</v>
      </c>
      <c r="H363" s="70" t="s">
        <v>416</v>
      </c>
    </row>
    <row r="364" spans="1:8" ht="31.5">
      <c r="A364" s="297">
        <v>27.3</v>
      </c>
      <c r="B364" s="17" t="s">
        <v>143</v>
      </c>
      <c r="C364" s="297" t="s">
        <v>591</v>
      </c>
      <c r="D364" s="316" t="s">
        <v>416</v>
      </c>
      <c r="E364" s="316" t="s">
        <v>416</v>
      </c>
      <c r="F364" s="43" t="s">
        <v>416</v>
      </c>
      <c r="G364" s="43" t="s">
        <v>416</v>
      </c>
      <c r="H364" s="70" t="s">
        <v>416</v>
      </c>
    </row>
    <row r="365" spans="1:8">
      <c r="A365" s="21" t="s">
        <v>378</v>
      </c>
      <c r="B365" s="17" t="s">
        <v>603</v>
      </c>
      <c r="C365" s="297" t="s">
        <v>591</v>
      </c>
      <c r="D365" s="316" t="s">
        <v>416</v>
      </c>
      <c r="E365" s="316" t="s">
        <v>416</v>
      </c>
      <c r="F365" s="43" t="s">
        <v>416</v>
      </c>
      <c r="G365" s="43" t="s">
        <v>416</v>
      </c>
      <c r="H365" s="70" t="s">
        <v>416</v>
      </c>
    </row>
    <row r="366" spans="1:8">
      <c r="A366" s="21" t="s">
        <v>379</v>
      </c>
      <c r="B366" s="17" t="s">
        <v>604</v>
      </c>
      <c r="C366" s="297" t="s">
        <v>591</v>
      </c>
      <c r="D366" s="316" t="s">
        <v>416</v>
      </c>
      <c r="E366" s="316" t="s">
        <v>416</v>
      </c>
      <c r="F366" s="43" t="s">
        <v>416</v>
      </c>
      <c r="G366" s="43" t="s">
        <v>416</v>
      </c>
      <c r="H366" s="70" t="s">
        <v>416</v>
      </c>
    </row>
    <row r="367" spans="1:8" ht="64.5" customHeight="1">
      <c r="A367" s="297" t="s">
        <v>815</v>
      </c>
      <c r="B367" s="14" t="s">
        <v>816</v>
      </c>
      <c r="C367" s="297" t="s">
        <v>817</v>
      </c>
      <c r="D367" s="340">
        <v>37</v>
      </c>
      <c r="E367" s="341">
        <v>44</v>
      </c>
      <c r="F367" s="45">
        <v>0</v>
      </c>
      <c r="G367" s="82">
        <v>0</v>
      </c>
      <c r="H367" s="53"/>
    </row>
    <row r="369" spans="1:1" s="298" customFormat="1">
      <c r="A369" s="299" t="s">
        <v>905</v>
      </c>
    </row>
    <row r="370" spans="1:1" s="298" customFormat="1">
      <c r="A370" s="299" t="s">
        <v>906</v>
      </c>
    </row>
    <row r="371" spans="1:1" s="298" customFormat="1">
      <c r="A371" s="299" t="s">
        <v>214</v>
      </c>
    </row>
    <row r="372" spans="1:1" s="298" customFormat="1">
      <c r="A372" s="299" t="s">
        <v>907</v>
      </c>
    </row>
    <row r="373" spans="1:1" s="298" customFormat="1">
      <c r="A373" s="299" t="s">
        <v>279</v>
      </c>
    </row>
    <row r="374" spans="1:1" s="298" customFormat="1">
      <c r="A374" s="299" t="s">
        <v>908</v>
      </c>
    </row>
  </sheetData>
  <mergeCells count="16">
    <mergeCell ref="A10:H10"/>
    <mergeCell ref="A1:H1"/>
    <mergeCell ref="A3:H3"/>
    <mergeCell ref="A5:H5"/>
    <mergeCell ref="A6:H6"/>
    <mergeCell ref="A8:H8"/>
    <mergeCell ref="A22:H22"/>
    <mergeCell ref="A166:H166"/>
    <mergeCell ref="A318:H318"/>
    <mergeCell ref="A12:H12"/>
    <mergeCell ref="A19:A20"/>
    <mergeCell ref="B19:B20"/>
    <mergeCell ref="C19:C20"/>
    <mergeCell ref="D19:E19"/>
    <mergeCell ref="F19:G19"/>
    <mergeCell ref="H19:H20"/>
  </mergeCells>
  <hyperlinks>
    <hyperlink ref="B228" location="Par10175" tooltip="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" display="Par10175"/>
  </hyperlinks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zoomScale="60" zoomScaleNormal="60" workbookViewId="0">
      <selection activeCell="H2" sqref="H1:H1048576"/>
    </sheetView>
  </sheetViews>
  <sheetFormatPr defaultRowHeight="15.75"/>
  <cols>
    <col min="1" max="1" width="17.85546875" style="6" customWidth="1"/>
    <col min="2" max="2" width="95.85546875" style="7" customWidth="1"/>
    <col min="3" max="3" width="11.5703125" style="7" customWidth="1"/>
    <col min="4" max="4" width="18.85546875" style="7" customWidth="1"/>
    <col min="5" max="7" width="18.7109375" style="7" customWidth="1"/>
    <col min="8" max="8" width="18.7109375" style="7" hidden="1" customWidth="1"/>
    <col min="9" max="10" width="18.7109375" style="7" customWidth="1"/>
    <col min="11" max="11" width="15.28515625" style="7" customWidth="1"/>
  </cols>
  <sheetData>
    <row r="1" spans="1:13">
      <c r="A1" s="357" t="s">
        <v>529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3" ht="9" customHeight="1"/>
    <row r="3" spans="1:13">
      <c r="A3" s="362" t="s">
        <v>528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ht="6.7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3" ht="19.5" customHeight="1">
      <c r="A5" s="441" t="s">
        <v>527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3" ht="6" customHeight="1"/>
    <row r="7" spans="1:13">
      <c r="A7" s="440" t="s">
        <v>282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</row>
    <row r="8" spans="1:13" ht="7.5" customHeight="1"/>
    <row r="9" spans="1:13">
      <c r="A9" s="440" t="s">
        <v>986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</row>
    <row r="10" spans="1:13" ht="9" customHeight="1"/>
    <row r="11" spans="1:13" ht="33" customHeight="1">
      <c r="A11" s="432" t="s">
        <v>982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228"/>
      <c r="M11" s="228"/>
    </row>
    <row r="12" spans="1:13" ht="9" customHeight="1">
      <c r="A12" s="16"/>
    </row>
    <row r="13" spans="1:13" s="19" customFormat="1" ht="18.75" customHeight="1">
      <c r="A13" s="433" t="s">
        <v>533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</row>
    <row r="14" spans="1:13" s="19" customFormat="1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ht="34.5" customHeight="1">
      <c r="A15" s="435" t="s">
        <v>583</v>
      </c>
      <c r="B15" s="435" t="s">
        <v>584</v>
      </c>
      <c r="C15" s="435" t="s">
        <v>585</v>
      </c>
      <c r="D15" s="375" t="s">
        <v>1008</v>
      </c>
      <c r="E15" s="376"/>
      <c r="F15" s="376"/>
      <c r="G15" s="376"/>
      <c r="H15" s="377"/>
      <c r="I15" s="435" t="s">
        <v>138</v>
      </c>
      <c r="J15" s="435"/>
      <c r="K15" s="435" t="s">
        <v>537</v>
      </c>
    </row>
    <row r="16" spans="1:13" ht="47.25">
      <c r="A16" s="435"/>
      <c r="B16" s="435"/>
      <c r="C16" s="435"/>
      <c r="D16" s="12" t="s">
        <v>1009</v>
      </c>
      <c r="E16" s="13" t="s">
        <v>1019</v>
      </c>
      <c r="F16" s="13" t="s">
        <v>1020</v>
      </c>
      <c r="G16" s="12" t="s">
        <v>1021</v>
      </c>
      <c r="H16" s="12" t="s">
        <v>1018</v>
      </c>
      <c r="I16" s="13" t="s">
        <v>586</v>
      </c>
      <c r="J16" s="13" t="s">
        <v>587</v>
      </c>
      <c r="K16" s="435"/>
    </row>
    <row r="17" spans="1:11">
      <c r="A17" s="13">
        <v>1</v>
      </c>
      <c r="B17" s="13">
        <v>2</v>
      </c>
      <c r="C17" s="13">
        <v>3</v>
      </c>
      <c r="D17" s="13">
        <v>4</v>
      </c>
      <c r="E17" s="13"/>
      <c r="F17" s="13"/>
      <c r="G17" s="13">
        <v>5</v>
      </c>
      <c r="H17" s="13">
        <v>5</v>
      </c>
      <c r="I17" s="13">
        <v>6</v>
      </c>
      <c r="J17" s="13">
        <v>7</v>
      </c>
      <c r="K17" s="13">
        <v>8</v>
      </c>
    </row>
    <row r="18" spans="1:11" s="11" customFormat="1" ht="32.25" customHeight="1">
      <c r="A18" s="442" t="s">
        <v>217</v>
      </c>
      <c r="B18" s="442"/>
      <c r="C18" s="12" t="s">
        <v>591</v>
      </c>
      <c r="D18" s="31">
        <f>D19+D76</f>
        <v>6.022866333333333</v>
      </c>
      <c r="E18" s="31">
        <f>E19+E76</f>
        <v>4.4963305299999998</v>
      </c>
      <c r="F18" s="31">
        <f>F19+F76</f>
        <v>1.5989683800000001</v>
      </c>
      <c r="G18" s="31">
        <f>E18+F18</f>
        <v>6.0952989100000003</v>
      </c>
      <c r="H18" s="31">
        <f>F18+G18</f>
        <v>7.6942672900000009</v>
      </c>
      <c r="I18" s="31">
        <f>G18-D18</f>
        <v>7.2432576666667359E-2</v>
      </c>
      <c r="J18" s="31">
        <f>(G18-D18)/D18*100</f>
        <v>1.2026263353345885</v>
      </c>
      <c r="K18" s="14"/>
    </row>
    <row r="19" spans="1:11" s="11" customFormat="1" ht="32.25" customHeight="1">
      <c r="A19" s="12" t="s">
        <v>589</v>
      </c>
      <c r="B19" s="46" t="s">
        <v>818</v>
      </c>
      <c r="C19" s="12" t="s">
        <v>591</v>
      </c>
      <c r="D19" s="31">
        <f>D20+D44+D72+D73</f>
        <v>4.4645329999999994</v>
      </c>
      <c r="E19" s="31">
        <f>E20+E44+E72+E73</f>
        <v>3.5166695399999996</v>
      </c>
      <c r="F19" s="31">
        <f>F20+F44+F72+F73</f>
        <v>1.23371418</v>
      </c>
      <c r="G19" s="31">
        <f t="shared" ref="G19:G82" si="0">E19+F19</f>
        <v>4.7503837199999994</v>
      </c>
      <c r="H19" s="31">
        <f>H20+H44+H72+H73</f>
        <v>1.88403958</v>
      </c>
      <c r="I19" s="31">
        <f t="shared" ref="I19:I82" si="1">G19-D19</f>
        <v>0.28585072</v>
      </c>
      <c r="J19" s="31">
        <f t="shared" ref="J19:J82" si="2">(G19-D19)/D19*100</f>
        <v>6.4027014695601983</v>
      </c>
      <c r="K19" s="14"/>
    </row>
    <row r="20" spans="1:11" s="11" customFormat="1" ht="36.75" customHeight="1">
      <c r="A20" s="12">
        <v>1.1000000000000001</v>
      </c>
      <c r="B20" s="24" t="s">
        <v>819</v>
      </c>
      <c r="C20" s="12" t="s">
        <v>591</v>
      </c>
      <c r="D20" s="31">
        <f>D21+D39+D43</f>
        <v>0.31516899999999998</v>
      </c>
      <c r="E20" s="31">
        <f>E21+E39+E43</f>
        <v>0</v>
      </c>
      <c r="F20" s="31">
        <f>F21+F39+F43</f>
        <v>0.71722505000000003</v>
      </c>
      <c r="G20" s="31">
        <f t="shared" si="0"/>
        <v>0.71722505000000003</v>
      </c>
      <c r="H20" s="31">
        <f>H21+H39+H43</f>
        <v>1.4158182800000001</v>
      </c>
      <c r="I20" s="31">
        <f t="shared" si="1"/>
        <v>0.40205605000000005</v>
      </c>
      <c r="J20" s="31">
        <f t="shared" si="2"/>
        <v>127.56839981089514</v>
      </c>
      <c r="K20" s="14"/>
    </row>
    <row r="21" spans="1:11" ht="66" customHeight="1">
      <c r="A21" s="21" t="s">
        <v>283</v>
      </c>
      <c r="B21" s="17" t="s">
        <v>820</v>
      </c>
      <c r="C21" s="13" t="s">
        <v>591</v>
      </c>
      <c r="D21" s="32">
        <f>D22+D26+D27+D28+D29+D34+D35+D36</f>
        <v>0.31516899999999998</v>
      </c>
      <c r="E21" s="32">
        <f>E22+E26+E27+E28+E29+E34+E35+E36</f>
        <v>0</v>
      </c>
      <c r="F21" s="32">
        <f>F22+F26+F27+F28+F29+F34+F35+F36</f>
        <v>0</v>
      </c>
      <c r="G21" s="32">
        <f t="shared" si="0"/>
        <v>0</v>
      </c>
      <c r="H21" s="32">
        <f>H22+H26+H27+H28+H29+H34+H35+H36</f>
        <v>1.4158182800000001</v>
      </c>
      <c r="I21" s="31">
        <f t="shared" si="1"/>
        <v>-0.31516899999999998</v>
      </c>
      <c r="J21" s="31">
        <f t="shared" si="2"/>
        <v>-100</v>
      </c>
      <c r="K21" s="14"/>
    </row>
    <row r="22" spans="1:11" ht="31.5">
      <c r="A22" s="13" t="s">
        <v>821</v>
      </c>
      <c r="B22" s="17" t="s">
        <v>822</v>
      </c>
      <c r="C22" s="13" t="s">
        <v>591</v>
      </c>
      <c r="D22" s="32">
        <v>0</v>
      </c>
      <c r="E22" s="32">
        <v>0</v>
      </c>
      <c r="F22" s="32">
        <v>0</v>
      </c>
      <c r="G22" s="32">
        <f t="shared" si="0"/>
        <v>0</v>
      </c>
      <c r="H22" s="32">
        <f>F22+G22</f>
        <v>0</v>
      </c>
      <c r="I22" s="31">
        <f t="shared" si="1"/>
        <v>0</v>
      </c>
      <c r="J22" s="31" t="e">
        <f t="shared" si="2"/>
        <v>#DIV/0!</v>
      </c>
      <c r="K22" s="13"/>
    </row>
    <row r="23" spans="1:11" ht="36" customHeight="1">
      <c r="A23" s="13" t="s">
        <v>823</v>
      </c>
      <c r="B23" s="17" t="s">
        <v>593</v>
      </c>
      <c r="C23" s="13" t="s">
        <v>591</v>
      </c>
      <c r="D23" s="32">
        <v>0</v>
      </c>
      <c r="E23" s="32">
        <v>0</v>
      </c>
      <c r="F23" s="32">
        <v>0</v>
      </c>
      <c r="G23" s="32">
        <f t="shared" si="0"/>
        <v>0</v>
      </c>
      <c r="H23" s="32">
        <f>F23+G23</f>
        <v>0</v>
      </c>
      <c r="I23" s="31">
        <f t="shared" si="1"/>
        <v>0</v>
      </c>
      <c r="J23" s="31" t="e">
        <f t="shared" si="2"/>
        <v>#DIV/0!</v>
      </c>
      <c r="K23" s="13"/>
    </row>
    <row r="24" spans="1:11" ht="38.25" customHeight="1">
      <c r="A24" s="13" t="s">
        <v>824</v>
      </c>
      <c r="B24" s="17" t="s">
        <v>594</v>
      </c>
      <c r="C24" s="13" t="s">
        <v>591</v>
      </c>
      <c r="D24" s="32">
        <v>0</v>
      </c>
      <c r="E24" s="32">
        <v>0</v>
      </c>
      <c r="F24" s="32">
        <v>0</v>
      </c>
      <c r="G24" s="32">
        <f t="shared" si="0"/>
        <v>0</v>
      </c>
      <c r="H24" s="32">
        <f>F24+G24</f>
        <v>0</v>
      </c>
      <c r="I24" s="31">
        <f t="shared" si="1"/>
        <v>0</v>
      </c>
      <c r="J24" s="31" t="e">
        <f t="shared" si="2"/>
        <v>#DIV/0!</v>
      </c>
      <c r="K24" s="13"/>
    </row>
    <row r="25" spans="1:11" ht="31.5">
      <c r="A25" s="13" t="s">
        <v>825</v>
      </c>
      <c r="B25" s="17" t="s">
        <v>595</v>
      </c>
      <c r="C25" s="13" t="s">
        <v>591</v>
      </c>
      <c r="D25" s="32">
        <v>0</v>
      </c>
      <c r="E25" s="32">
        <v>0</v>
      </c>
      <c r="F25" s="32">
        <v>0</v>
      </c>
      <c r="G25" s="32">
        <f t="shared" si="0"/>
        <v>0</v>
      </c>
      <c r="H25" s="32">
        <f>F25+G25</f>
        <v>0</v>
      </c>
      <c r="I25" s="31">
        <f t="shared" si="1"/>
        <v>0</v>
      </c>
      <c r="J25" s="31" t="e">
        <f t="shared" si="2"/>
        <v>#DIV/0!</v>
      </c>
      <c r="K25" s="13"/>
    </row>
    <row r="26" spans="1:11" ht="31.5">
      <c r="A26" s="13" t="s">
        <v>826</v>
      </c>
      <c r="B26" s="17" t="s">
        <v>827</v>
      </c>
      <c r="C26" s="13" t="s">
        <v>591</v>
      </c>
      <c r="D26" s="32">
        <v>0</v>
      </c>
      <c r="E26" s="32">
        <v>0</v>
      </c>
      <c r="F26" s="32">
        <v>0</v>
      </c>
      <c r="G26" s="32">
        <f t="shared" si="0"/>
        <v>0</v>
      </c>
      <c r="H26" s="32">
        <f>F26+G26</f>
        <v>0</v>
      </c>
      <c r="I26" s="31">
        <f t="shared" si="1"/>
        <v>0</v>
      </c>
      <c r="J26" s="31" t="e">
        <f t="shared" si="2"/>
        <v>#DIV/0!</v>
      </c>
      <c r="K26" s="13"/>
    </row>
    <row r="27" spans="1:11" s="11" customFormat="1" ht="67.5" customHeight="1">
      <c r="A27" s="12" t="s">
        <v>828</v>
      </c>
      <c r="B27" s="24" t="s">
        <v>829</v>
      </c>
      <c r="C27" s="12" t="s">
        <v>591</v>
      </c>
      <c r="D27" s="31">
        <v>0.31516899999999998</v>
      </c>
      <c r="E27" s="31">
        <v>0</v>
      </c>
      <c r="F27" s="31">
        <v>0</v>
      </c>
      <c r="G27" s="31">
        <f t="shared" si="0"/>
        <v>0</v>
      </c>
      <c r="H27" s="31">
        <v>1.4158182800000001</v>
      </c>
      <c r="I27" s="31">
        <f t="shared" si="1"/>
        <v>-0.31516899999999998</v>
      </c>
      <c r="J27" s="31">
        <f t="shared" si="2"/>
        <v>-100</v>
      </c>
      <c r="K27" s="14"/>
    </row>
    <row r="28" spans="1:11" ht="31.5">
      <c r="A28" s="13" t="s">
        <v>830</v>
      </c>
      <c r="B28" s="17" t="s">
        <v>831</v>
      </c>
      <c r="C28" s="13" t="s">
        <v>591</v>
      </c>
      <c r="D28" s="32">
        <v>0</v>
      </c>
      <c r="E28" s="32">
        <v>0</v>
      </c>
      <c r="F28" s="32">
        <v>0</v>
      </c>
      <c r="G28" s="32">
        <f t="shared" si="0"/>
        <v>0</v>
      </c>
      <c r="H28" s="32">
        <f>F28+G28</f>
        <v>0</v>
      </c>
      <c r="I28" s="31">
        <f t="shared" si="1"/>
        <v>0</v>
      </c>
      <c r="J28" s="31" t="e">
        <f t="shared" si="2"/>
        <v>#DIV/0!</v>
      </c>
      <c r="K28" s="13"/>
    </row>
    <row r="29" spans="1:11" s="11" customFormat="1" ht="65.25" customHeight="1">
      <c r="A29" s="12" t="s">
        <v>832</v>
      </c>
      <c r="B29" s="24" t="s">
        <v>833</v>
      </c>
      <c r="C29" s="12" t="s">
        <v>591</v>
      </c>
      <c r="D29" s="31">
        <f>D30+D32</f>
        <v>0</v>
      </c>
      <c r="E29" s="31">
        <f>E30+E32</f>
        <v>0</v>
      </c>
      <c r="F29" s="31">
        <f>F30+F32</f>
        <v>0</v>
      </c>
      <c r="G29" s="31">
        <f t="shared" si="0"/>
        <v>0</v>
      </c>
      <c r="H29" s="31">
        <f>H30+H32</f>
        <v>0</v>
      </c>
      <c r="I29" s="31">
        <f t="shared" si="1"/>
        <v>0</v>
      </c>
      <c r="J29" s="31" t="e">
        <f t="shared" si="2"/>
        <v>#DIV/0!</v>
      </c>
      <c r="K29" s="14"/>
    </row>
    <row r="30" spans="1:11" ht="38.25" customHeight="1">
      <c r="A30" s="13" t="s">
        <v>834</v>
      </c>
      <c r="B30" s="17" t="s">
        <v>835</v>
      </c>
      <c r="C30" s="13" t="s">
        <v>591</v>
      </c>
      <c r="D30" s="32">
        <v>0</v>
      </c>
      <c r="E30" s="32">
        <v>0</v>
      </c>
      <c r="F30" s="32">
        <v>0</v>
      </c>
      <c r="G30" s="32">
        <f t="shared" si="0"/>
        <v>0</v>
      </c>
      <c r="H30" s="32">
        <f>F30+G30</f>
        <v>0</v>
      </c>
      <c r="I30" s="31">
        <f t="shared" si="1"/>
        <v>0</v>
      </c>
      <c r="J30" s="31" t="e">
        <f t="shared" si="2"/>
        <v>#DIV/0!</v>
      </c>
      <c r="K30" s="13"/>
    </row>
    <row r="31" spans="1:11" ht="31.5">
      <c r="A31" s="13" t="s">
        <v>836</v>
      </c>
      <c r="B31" s="17" t="s">
        <v>837</v>
      </c>
      <c r="C31" s="13" t="s">
        <v>591</v>
      </c>
      <c r="D31" s="32">
        <v>0</v>
      </c>
      <c r="E31" s="32">
        <v>0</v>
      </c>
      <c r="F31" s="32">
        <v>0</v>
      </c>
      <c r="G31" s="32">
        <f t="shared" si="0"/>
        <v>0</v>
      </c>
      <c r="H31" s="32">
        <f>F31+G31</f>
        <v>0</v>
      </c>
      <c r="I31" s="31">
        <f t="shared" si="1"/>
        <v>0</v>
      </c>
      <c r="J31" s="31" t="e">
        <f t="shared" si="2"/>
        <v>#DIV/0!</v>
      </c>
      <c r="K31" s="13"/>
    </row>
    <row r="32" spans="1:11" ht="31.5">
      <c r="A32" s="13" t="s">
        <v>838</v>
      </c>
      <c r="B32" s="17" t="s">
        <v>839</v>
      </c>
      <c r="C32" s="13" t="s">
        <v>591</v>
      </c>
      <c r="D32" s="32">
        <v>0</v>
      </c>
      <c r="E32" s="32">
        <v>0</v>
      </c>
      <c r="F32" s="32">
        <v>0</v>
      </c>
      <c r="G32" s="32">
        <f t="shared" si="0"/>
        <v>0</v>
      </c>
      <c r="H32" s="32">
        <v>0</v>
      </c>
      <c r="I32" s="31">
        <f t="shared" si="1"/>
        <v>0</v>
      </c>
      <c r="J32" s="31" t="e">
        <f t="shared" si="2"/>
        <v>#DIV/0!</v>
      </c>
      <c r="K32" s="14"/>
    </row>
    <row r="33" spans="1:11" ht="31.5">
      <c r="A33" s="13" t="s">
        <v>840</v>
      </c>
      <c r="B33" s="17" t="s">
        <v>837</v>
      </c>
      <c r="C33" s="13" t="s">
        <v>591</v>
      </c>
      <c r="D33" s="32">
        <v>0</v>
      </c>
      <c r="E33" s="32">
        <v>0</v>
      </c>
      <c r="F33" s="32">
        <v>0</v>
      </c>
      <c r="G33" s="32">
        <f t="shared" si="0"/>
        <v>0</v>
      </c>
      <c r="H33" s="32">
        <f t="shared" ref="H33:H42" si="3">F33+G33</f>
        <v>0</v>
      </c>
      <c r="I33" s="31">
        <f t="shared" si="1"/>
        <v>0</v>
      </c>
      <c r="J33" s="31" t="e">
        <f t="shared" si="2"/>
        <v>#DIV/0!</v>
      </c>
      <c r="K33" s="13"/>
    </row>
    <row r="34" spans="1:11" ht="31.5">
      <c r="A34" s="13" t="s">
        <v>841</v>
      </c>
      <c r="B34" s="17" t="s">
        <v>842</v>
      </c>
      <c r="C34" s="13" t="s">
        <v>591</v>
      </c>
      <c r="D34" s="32">
        <v>0</v>
      </c>
      <c r="E34" s="32">
        <v>0</v>
      </c>
      <c r="F34" s="32">
        <v>0</v>
      </c>
      <c r="G34" s="32">
        <f t="shared" si="0"/>
        <v>0</v>
      </c>
      <c r="H34" s="32">
        <f t="shared" si="3"/>
        <v>0</v>
      </c>
      <c r="I34" s="31">
        <f t="shared" si="1"/>
        <v>0</v>
      </c>
      <c r="J34" s="31" t="e">
        <f t="shared" si="2"/>
        <v>#DIV/0!</v>
      </c>
      <c r="K34" s="13"/>
    </row>
    <row r="35" spans="1:11" ht="31.5">
      <c r="A35" s="13" t="s">
        <v>843</v>
      </c>
      <c r="B35" s="17" t="s">
        <v>715</v>
      </c>
      <c r="C35" s="13" t="s">
        <v>591</v>
      </c>
      <c r="D35" s="32">
        <v>0</v>
      </c>
      <c r="E35" s="32">
        <v>0</v>
      </c>
      <c r="F35" s="32">
        <v>0</v>
      </c>
      <c r="G35" s="32">
        <f t="shared" si="0"/>
        <v>0</v>
      </c>
      <c r="H35" s="32">
        <f t="shared" si="3"/>
        <v>0</v>
      </c>
      <c r="I35" s="31">
        <f t="shared" si="1"/>
        <v>0</v>
      </c>
      <c r="J35" s="31" t="e">
        <f t="shared" si="2"/>
        <v>#DIV/0!</v>
      </c>
      <c r="K35" s="13"/>
    </row>
    <row r="36" spans="1:11" ht="31.5">
      <c r="A36" s="13" t="s">
        <v>844</v>
      </c>
      <c r="B36" s="17" t="s">
        <v>845</v>
      </c>
      <c r="C36" s="13" t="s">
        <v>591</v>
      </c>
      <c r="D36" s="32">
        <v>0</v>
      </c>
      <c r="E36" s="32">
        <v>0</v>
      </c>
      <c r="F36" s="32">
        <v>0</v>
      </c>
      <c r="G36" s="32">
        <f t="shared" si="0"/>
        <v>0</v>
      </c>
      <c r="H36" s="32">
        <f t="shared" si="3"/>
        <v>0</v>
      </c>
      <c r="I36" s="31">
        <f t="shared" si="1"/>
        <v>0</v>
      </c>
      <c r="J36" s="31" t="e">
        <f t="shared" si="2"/>
        <v>#DIV/0!</v>
      </c>
      <c r="K36" s="13"/>
    </row>
    <row r="37" spans="1:11" ht="31.5">
      <c r="A37" s="13" t="s">
        <v>846</v>
      </c>
      <c r="B37" s="17" t="s">
        <v>603</v>
      </c>
      <c r="C37" s="13" t="s">
        <v>591</v>
      </c>
      <c r="D37" s="32">
        <v>0</v>
      </c>
      <c r="E37" s="32">
        <v>0</v>
      </c>
      <c r="F37" s="32">
        <v>0</v>
      </c>
      <c r="G37" s="32">
        <f t="shared" si="0"/>
        <v>0</v>
      </c>
      <c r="H37" s="32">
        <f t="shared" si="3"/>
        <v>0</v>
      </c>
      <c r="I37" s="31">
        <f t="shared" si="1"/>
        <v>0</v>
      </c>
      <c r="J37" s="31" t="e">
        <f t="shared" si="2"/>
        <v>#DIV/0!</v>
      </c>
      <c r="K37" s="13"/>
    </row>
    <row r="38" spans="1:11" ht="31.5">
      <c r="A38" s="13" t="s">
        <v>847</v>
      </c>
      <c r="B38" s="17" t="s">
        <v>604</v>
      </c>
      <c r="C38" s="13" t="s">
        <v>591</v>
      </c>
      <c r="D38" s="32">
        <v>0</v>
      </c>
      <c r="E38" s="32">
        <v>0</v>
      </c>
      <c r="F38" s="32">
        <v>0</v>
      </c>
      <c r="G38" s="32">
        <f t="shared" si="0"/>
        <v>0</v>
      </c>
      <c r="H38" s="32">
        <f t="shared" si="3"/>
        <v>0</v>
      </c>
      <c r="I38" s="31">
        <f t="shared" si="1"/>
        <v>0</v>
      </c>
      <c r="J38" s="31" t="e">
        <f t="shared" si="2"/>
        <v>#DIV/0!</v>
      </c>
      <c r="K38" s="13"/>
    </row>
    <row r="39" spans="1:11" ht="31.5">
      <c r="A39" s="21" t="s">
        <v>284</v>
      </c>
      <c r="B39" s="17" t="s">
        <v>144</v>
      </c>
      <c r="C39" s="13" t="s">
        <v>591</v>
      </c>
      <c r="D39" s="32">
        <v>0</v>
      </c>
      <c r="E39" s="32">
        <v>0</v>
      </c>
      <c r="F39" s="32">
        <v>0</v>
      </c>
      <c r="G39" s="32">
        <f t="shared" si="0"/>
        <v>0</v>
      </c>
      <c r="H39" s="32">
        <f t="shared" si="3"/>
        <v>0</v>
      </c>
      <c r="I39" s="31">
        <f t="shared" si="1"/>
        <v>0</v>
      </c>
      <c r="J39" s="31" t="e">
        <f t="shared" si="2"/>
        <v>#DIV/0!</v>
      </c>
      <c r="K39" s="13"/>
    </row>
    <row r="40" spans="1:11" ht="31.5">
      <c r="A40" s="13" t="s">
        <v>848</v>
      </c>
      <c r="B40" s="17" t="s">
        <v>593</v>
      </c>
      <c r="C40" s="13" t="s">
        <v>591</v>
      </c>
      <c r="D40" s="32">
        <v>0</v>
      </c>
      <c r="E40" s="32">
        <v>0</v>
      </c>
      <c r="F40" s="32">
        <v>0</v>
      </c>
      <c r="G40" s="32">
        <f t="shared" si="0"/>
        <v>0</v>
      </c>
      <c r="H40" s="32">
        <f t="shared" si="3"/>
        <v>0</v>
      </c>
      <c r="I40" s="31">
        <f t="shared" si="1"/>
        <v>0</v>
      </c>
      <c r="J40" s="31" t="e">
        <f t="shared" si="2"/>
        <v>#DIV/0!</v>
      </c>
      <c r="K40" s="13"/>
    </row>
    <row r="41" spans="1:11" ht="31.5">
      <c r="A41" s="13" t="s">
        <v>849</v>
      </c>
      <c r="B41" s="17" t="s">
        <v>594</v>
      </c>
      <c r="C41" s="13" t="s">
        <v>591</v>
      </c>
      <c r="D41" s="32">
        <v>0</v>
      </c>
      <c r="E41" s="32">
        <v>0</v>
      </c>
      <c r="F41" s="32">
        <v>0</v>
      </c>
      <c r="G41" s="32">
        <f t="shared" si="0"/>
        <v>0</v>
      </c>
      <c r="H41" s="32">
        <f t="shared" si="3"/>
        <v>0</v>
      </c>
      <c r="I41" s="31">
        <f t="shared" si="1"/>
        <v>0</v>
      </c>
      <c r="J41" s="31" t="e">
        <f t="shared" si="2"/>
        <v>#DIV/0!</v>
      </c>
      <c r="K41" s="13"/>
    </row>
    <row r="42" spans="1:11" ht="31.5">
      <c r="A42" s="13" t="s">
        <v>850</v>
      </c>
      <c r="B42" s="17" t="s">
        <v>595</v>
      </c>
      <c r="C42" s="13" t="s">
        <v>591</v>
      </c>
      <c r="D42" s="32">
        <v>0</v>
      </c>
      <c r="E42" s="32">
        <v>0</v>
      </c>
      <c r="F42" s="32">
        <v>0</v>
      </c>
      <c r="G42" s="32">
        <f t="shared" si="0"/>
        <v>0</v>
      </c>
      <c r="H42" s="32">
        <f t="shared" si="3"/>
        <v>0</v>
      </c>
      <c r="I42" s="31">
        <f t="shared" si="1"/>
        <v>0</v>
      </c>
      <c r="J42" s="31" t="e">
        <f t="shared" si="2"/>
        <v>#DIV/0!</v>
      </c>
      <c r="K42" s="13"/>
    </row>
    <row r="43" spans="1:11" s="11" customFormat="1" ht="39" customHeight="1">
      <c r="A43" s="22" t="s">
        <v>285</v>
      </c>
      <c r="B43" s="24" t="s">
        <v>851</v>
      </c>
      <c r="C43" s="12" t="s">
        <v>591</v>
      </c>
      <c r="D43" s="31">
        <v>0</v>
      </c>
      <c r="E43" s="31">
        <v>0</v>
      </c>
      <c r="F43" s="31">
        <v>0.71722505000000003</v>
      </c>
      <c r="G43" s="31">
        <f t="shared" si="0"/>
        <v>0.71722505000000003</v>
      </c>
      <c r="H43" s="31">
        <v>0</v>
      </c>
      <c r="I43" s="31">
        <f t="shared" si="1"/>
        <v>0.71722505000000003</v>
      </c>
      <c r="J43" s="31" t="e">
        <f t="shared" si="2"/>
        <v>#DIV/0!</v>
      </c>
      <c r="K43" s="14"/>
    </row>
    <row r="44" spans="1:11" s="11" customFormat="1" ht="27.75" customHeight="1">
      <c r="A44" s="12">
        <v>1.2</v>
      </c>
      <c r="B44" s="24" t="s">
        <v>852</v>
      </c>
      <c r="C44" s="12" t="s">
        <v>591</v>
      </c>
      <c r="D44" s="31">
        <f>D45+D58+D59</f>
        <v>3.1455299999999999</v>
      </c>
      <c r="E44" s="31">
        <f>E45+E58+E59</f>
        <v>2.7931986499999999</v>
      </c>
      <c r="F44" s="31">
        <f>F45+F58+F59</f>
        <v>0.35233147999999997</v>
      </c>
      <c r="G44" s="31">
        <f t="shared" si="0"/>
        <v>3.14553013</v>
      </c>
      <c r="H44" s="31">
        <f>H45+H58+H59</f>
        <v>0</v>
      </c>
      <c r="I44" s="31">
        <f t="shared" si="1"/>
        <v>1.3000000009810719E-7</v>
      </c>
      <c r="J44" s="31">
        <f t="shared" si="2"/>
        <v>4.1328488394040816E-6</v>
      </c>
      <c r="K44" s="14"/>
    </row>
    <row r="45" spans="1:11" ht="27.75" customHeight="1">
      <c r="A45" s="21" t="s">
        <v>380</v>
      </c>
      <c r="B45" s="17" t="s">
        <v>853</v>
      </c>
      <c r="C45" s="13" t="s">
        <v>591</v>
      </c>
      <c r="D45" s="32">
        <f>D46+D50+D51+D52+D53+D54+D55</f>
        <v>3.1455299999999999</v>
      </c>
      <c r="E45" s="32">
        <f>E46+E50+E51+E52+E53+E54+E55</f>
        <v>2.7931986499999999</v>
      </c>
      <c r="F45" s="32">
        <f>F46+F50+F51+F52+F53+F54+F55</f>
        <v>0.35233147999999997</v>
      </c>
      <c r="G45" s="32">
        <f t="shared" si="0"/>
        <v>3.14553013</v>
      </c>
      <c r="H45" s="32">
        <f>H46++H48+H49</f>
        <v>0</v>
      </c>
      <c r="I45" s="31">
        <f t="shared" si="1"/>
        <v>1.3000000009810719E-7</v>
      </c>
      <c r="J45" s="31">
        <f t="shared" si="2"/>
        <v>4.1328488394040816E-6</v>
      </c>
      <c r="K45" s="14"/>
    </row>
    <row r="46" spans="1:11" ht="31.5">
      <c r="A46" s="13" t="s">
        <v>854</v>
      </c>
      <c r="B46" s="17" t="s">
        <v>855</v>
      </c>
      <c r="C46" s="13" t="s">
        <v>591</v>
      </c>
      <c r="D46" s="32">
        <v>0</v>
      </c>
      <c r="E46" s="32">
        <v>0</v>
      </c>
      <c r="F46" s="32">
        <v>0</v>
      </c>
      <c r="G46" s="32">
        <f t="shared" si="0"/>
        <v>0</v>
      </c>
      <c r="H46" s="32">
        <f>H51</f>
        <v>0</v>
      </c>
      <c r="I46" s="31">
        <f t="shared" si="1"/>
        <v>0</v>
      </c>
      <c r="J46" s="31" t="e">
        <f t="shared" si="2"/>
        <v>#DIV/0!</v>
      </c>
      <c r="K46" s="13"/>
    </row>
    <row r="47" spans="1:11" ht="31.5">
      <c r="A47" s="13" t="s">
        <v>856</v>
      </c>
      <c r="B47" s="17" t="s">
        <v>593</v>
      </c>
      <c r="C47" s="13" t="s">
        <v>591</v>
      </c>
      <c r="D47" s="32">
        <v>0</v>
      </c>
      <c r="E47" s="32">
        <v>0</v>
      </c>
      <c r="F47" s="32">
        <v>0</v>
      </c>
      <c r="G47" s="32">
        <f t="shared" si="0"/>
        <v>0</v>
      </c>
      <c r="H47" s="32">
        <f>F47+G47</f>
        <v>0</v>
      </c>
      <c r="I47" s="31">
        <f t="shared" si="1"/>
        <v>0</v>
      </c>
      <c r="J47" s="31" t="e">
        <f t="shared" si="2"/>
        <v>#DIV/0!</v>
      </c>
      <c r="K47" s="13"/>
    </row>
    <row r="48" spans="1:11" ht="31.5">
      <c r="A48" s="13" t="s">
        <v>857</v>
      </c>
      <c r="B48" s="17" t="s">
        <v>594</v>
      </c>
      <c r="C48" s="13" t="s">
        <v>591</v>
      </c>
      <c r="D48" s="32">
        <v>0</v>
      </c>
      <c r="E48" s="32">
        <v>0</v>
      </c>
      <c r="F48" s="32">
        <v>0</v>
      </c>
      <c r="G48" s="32">
        <f t="shared" si="0"/>
        <v>0</v>
      </c>
      <c r="H48" s="32">
        <f>F48+G48</f>
        <v>0</v>
      </c>
      <c r="I48" s="31">
        <f t="shared" si="1"/>
        <v>0</v>
      </c>
      <c r="J48" s="31" t="e">
        <f t="shared" si="2"/>
        <v>#DIV/0!</v>
      </c>
      <c r="K48" s="13"/>
    </row>
    <row r="49" spans="1:11" ht="31.5">
      <c r="A49" s="13" t="s">
        <v>858</v>
      </c>
      <c r="B49" s="17" t="s">
        <v>595</v>
      </c>
      <c r="C49" s="13" t="s">
        <v>591</v>
      </c>
      <c r="D49" s="32">
        <v>0</v>
      </c>
      <c r="E49" s="32">
        <v>0</v>
      </c>
      <c r="F49" s="32">
        <v>0</v>
      </c>
      <c r="G49" s="32">
        <f t="shared" si="0"/>
        <v>0</v>
      </c>
      <c r="H49" s="32">
        <f>F49+G49</f>
        <v>0</v>
      </c>
      <c r="I49" s="31">
        <f t="shared" si="1"/>
        <v>0</v>
      </c>
      <c r="J49" s="31" t="e">
        <f t="shared" si="2"/>
        <v>#DIV/0!</v>
      </c>
      <c r="K49" s="13"/>
    </row>
    <row r="50" spans="1:11" ht="31.5">
      <c r="A50" s="13" t="s">
        <v>859</v>
      </c>
      <c r="B50" s="17" t="s">
        <v>705</v>
      </c>
      <c r="C50" s="13" t="s">
        <v>591</v>
      </c>
      <c r="D50" s="32">
        <v>0</v>
      </c>
      <c r="E50" s="32">
        <v>0</v>
      </c>
      <c r="F50" s="32">
        <v>0</v>
      </c>
      <c r="G50" s="32">
        <f t="shared" si="0"/>
        <v>0</v>
      </c>
      <c r="H50" s="32">
        <f>F50+G50</f>
        <v>0</v>
      </c>
      <c r="I50" s="31">
        <f t="shared" si="1"/>
        <v>0</v>
      </c>
      <c r="J50" s="31" t="e">
        <f t="shared" si="2"/>
        <v>#DIV/0!</v>
      </c>
      <c r="K50" s="13"/>
    </row>
    <row r="51" spans="1:11" ht="68.25" customHeight="1">
      <c r="A51" s="13" t="s">
        <v>860</v>
      </c>
      <c r="B51" s="17" t="s">
        <v>707</v>
      </c>
      <c r="C51" s="13" t="s">
        <v>591</v>
      </c>
      <c r="D51" s="32">
        <v>3.1455299999999999</v>
      </c>
      <c r="E51" s="32">
        <v>2.7931986499999999</v>
      </c>
      <c r="F51" s="32">
        <v>0.35233147999999997</v>
      </c>
      <c r="G51" s="32">
        <f t="shared" si="0"/>
        <v>3.14553013</v>
      </c>
      <c r="H51" s="32">
        <v>0</v>
      </c>
      <c r="I51" s="31">
        <f t="shared" si="1"/>
        <v>1.3000000009810719E-7</v>
      </c>
      <c r="J51" s="31">
        <f t="shared" si="2"/>
        <v>4.1328488394040816E-6</v>
      </c>
      <c r="K51" s="14"/>
    </row>
    <row r="52" spans="1:11" ht="31.5">
      <c r="A52" s="13" t="s">
        <v>861</v>
      </c>
      <c r="B52" s="17" t="s">
        <v>709</v>
      </c>
      <c r="C52" s="13" t="s">
        <v>591</v>
      </c>
      <c r="D52" s="32">
        <v>0</v>
      </c>
      <c r="E52" s="32">
        <v>0</v>
      </c>
      <c r="F52" s="32">
        <v>0</v>
      </c>
      <c r="G52" s="32">
        <f t="shared" si="0"/>
        <v>0</v>
      </c>
      <c r="H52" s="32">
        <f t="shared" ref="H52:H71" si="4">F52+G52</f>
        <v>0</v>
      </c>
      <c r="I52" s="31">
        <f t="shared" si="1"/>
        <v>0</v>
      </c>
      <c r="J52" s="31" t="e">
        <f t="shared" si="2"/>
        <v>#DIV/0!</v>
      </c>
      <c r="K52" s="13"/>
    </row>
    <row r="53" spans="1:11" ht="31.5">
      <c r="A53" s="13" t="s">
        <v>862</v>
      </c>
      <c r="B53" s="17" t="s">
        <v>713</v>
      </c>
      <c r="C53" s="13" t="s">
        <v>591</v>
      </c>
      <c r="D53" s="32">
        <v>0</v>
      </c>
      <c r="E53" s="32">
        <v>0</v>
      </c>
      <c r="F53" s="32">
        <v>0</v>
      </c>
      <c r="G53" s="32">
        <f t="shared" si="0"/>
        <v>0</v>
      </c>
      <c r="H53" s="32">
        <f t="shared" si="4"/>
        <v>0</v>
      </c>
      <c r="I53" s="31">
        <f t="shared" si="1"/>
        <v>0</v>
      </c>
      <c r="J53" s="31" t="e">
        <f t="shared" si="2"/>
        <v>#DIV/0!</v>
      </c>
      <c r="K53" s="13"/>
    </row>
    <row r="54" spans="1:11" ht="31.5">
      <c r="A54" s="13" t="s">
        <v>863</v>
      </c>
      <c r="B54" s="17" t="s">
        <v>715</v>
      </c>
      <c r="C54" s="13" t="s">
        <v>591</v>
      </c>
      <c r="D54" s="32">
        <v>0</v>
      </c>
      <c r="E54" s="32">
        <v>0</v>
      </c>
      <c r="F54" s="32">
        <v>0</v>
      </c>
      <c r="G54" s="32">
        <f t="shared" si="0"/>
        <v>0</v>
      </c>
      <c r="H54" s="32">
        <f t="shared" si="4"/>
        <v>0</v>
      </c>
      <c r="I54" s="31">
        <f t="shared" si="1"/>
        <v>0</v>
      </c>
      <c r="J54" s="31" t="e">
        <f t="shared" si="2"/>
        <v>#DIV/0!</v>
      </c>
      <c r="K54" s="13"/>
    </row>
    <row r="55" spans="1:11" ht="31.5">
      <c r="A55" s="13" t="s">
        <v>864</v>
      </c>
      <c r="B55" s="17" t="s">
        <v>717</v>
      </c>
      <c r="C55" s="13" t="s">
        <v>591</v>
      </c>
      <c r="D55" s="32">
        <f>D56+D57</f>
        <v>0</v>
      </c>
      <c r="E55" s="32">
        <f>E56+E57</f>
        <v>0</v>
      </c>
      <c r="F55" s="32">
        <f>F56+F57</f>
        <v>0</v>
      </c>
      <c r="G55" s="32">
        <f t="shared" si="0"/>
        <v>0</v>
      </c>
      <c r="H55" s="32">
        <f t="shared" si="4"/>
        <v>0</v>
      </c>
      <c r="I55" s="31">
        <f t="shared" si="1"/>
        <v>0</v>
      </c>
      <c r="J55" s="31" t="e">
        <f t="shared" si="2"/>
        <v>#DIV/0!</v>
      </c>
      <c r="K55" s="13"/>
    </row>
    <row r="56" spans="1:11" ht="31.5">
      <c r="A56" s="13" t="s">
        <v>865</v>
      </c>
      <c r="B56" s="17" t="s">
        <v>603</v>
      </c>
      <c r="C56" s="13" t="s">
        <v>591</v>
      </c>
      <c r="D56" s="32">
        <v>0</v>
      </c>
      <c r="E56" s="32">
        <v>0</v>
      </c>
      <c r="F56" s="32">
        <v>0</v>
      </c>
      <c r="G56" s="32">
        <f t="shared" si="0"/>
        <v>0</v>
      </c>
      <c r="H56" s="32">
        <f t="shared" si="4"/>
        <v>0</v>
      </c>
      <c r="I56" s="31">
        <f t="shared" si="1"/>
        <v>0</v>
      </c>
      <c r="J56" s="31" t="e">
        <f t="shared" si="2"/>
        <v>#DIV/0!</v>
      </c>
      <c r="K56" s="13"/>
    </row>
    <row r="57" spans="1:11" ht="31.5">
      <c r="A57" s="13" t="s">
        <v>866</v>
      </c>
      <c r="B57" s="17" t="s">
        <v>604</v>
      </c>
      <c r="C57" s="13" t="s">
        <v>591</v>
      </c>
      <c r="D57" s="32">
        <v>0</v>
      </c>
      <c r="E57" s="32">
        <v>0</v>
      </c>
      <c r="F57" s="32">
        <v>0</v>
      </c>
      <c r="G57" s="32">
        <f t="shared" si="0"/>
        <v>0</v>
      </c>
      <c r="H57" s="32">
        <f t="shared" si="4"/>
        <v>0</v>
      </c>
      <c r="I57" s="31">
        <f t="shared" si="1"/>
        <v>0</v>
      </c>
      <c r="J57" s="31" t="e">
        <f t="shared" si="2"/>
        <v>#DIV/0!</v>
      </c>
      <c r="K57" s="13"/>
    </row>
    <row r="58" spans="1:11" ht="31.5">
      <c r="A58" s="21" t="s">
        <v>381</v>
      </c>
      <c r="B58" s="17" t="s">
        <v>867</v>
      </c>
      <c r="C58" s="13" t="s">
        <v>591</v>
      </c>
      <c r="D58" s="32">
        <v>0</v>
      </c>
      <c r="E58" s="32">
        <v>0</v>
      </c>
      <c r="F58" s="32">
        <v>0</v>
      </c>
      <c r="G58" s="32">
        <f t="shared" si="0"/>
        <v>0</v>
      </c>
      <c r="H58" s="32">
        <f t="shared" si="4"/>
        <v>0</v>
      </c>
      <c r="I58" s="31">
        <f t="shared" si="1"/>
        <v>0</v>
      </c>
      <c r="J58" s="31" t="e">
        <f t="shared" si="2"/>
        <v>#DIV/0!</v>
      </c>
      <c r="K58" s="13"/>
    </row>
    <row r="59" spans="1:11" ht="31.5">
      <c r="A59" s="21" t="s">
        <v>382</v>
      </c>
      <c r="B59" s="17" t="s">
        <v>868</v>
      </c>
      <c r="C59" s="13" t="s">
        <v>591</v>
      </c>
      <c r="D59" s="32">
        <v>0</v>
      </c>
      <c r="E59" s="32">
        <v>0</v>
      </c>
      <c r="F59" s="32">
        <v>0</v>
      </c>
      <c r="G59" s="32">
        <f t="shared" si="0"/>
        <v>0</v>
      </c>
      <c r="H59" s="32">
        <f t="shared" si="4"/>
        <v>0</v>
      </c>
      <c r="I59" s="31">
        <f t="shared" si="1"/>
        <v>0</v>
      </c>
      <c r="J59" s="31" t="e">
        <f t="shared" si="2"/>
        <v>#DIV/0!</v>
      </c>
      <c r="K59" s="13"/>
    </row>
    <row r="60" spans="1:11" ht="31.5">
      <c r="A60" s="13" t="s">
        <v>869</v>
      </c>
      <c r="B60" s="17" t="s">
        <v>855</v>
      </c>
      <c r="C60" s="13" t="s">
        <v>591</v>
      </c>
      <c r="D60" s="32">
        <v>0</v>
      </c>
      <c r="E60" s="32">
        <v>0</v>
      </c>
      <c r="F60" s="32">
        <v>0</v>
      </c>
      <c r="G60" s="32">
        <f t="shared" si="0"/>
        <v>0</v>
      </c>
      <c r="H60" s="32">
        <f t="shared" si="4"/>
        <v>0</v>
      </c>
      <c r="I60" s="31">
        <f t="shared" si="1"/>
        <v>0</v>
      </c>
      <c r="J60" s="31" t="e">
        <f t="shared" si="2"/>
        <v>#DIV/0!</v>
      </c>
      <c r="K60" s="13"/>
    </row>
    <row r="61" spans="1:11" ht="38.25" customHeight="1">
      <c r="A61" s="13" t="s">
        <v>870</v>
      </c>
      <c r="B61" s="17" t="s">
        <v>593</v>
      </c>
      <c r="C61" s="13" t="s">
        <v>591</v>
      </c>
      <c r="D61" s="32">
        <v>0</v>
      </c>
      <c r="E61" s="32">
        <v>0</v>
      </c>
      <c r="F61" s="32">
        <v>0</v>
      </c>
      <c r="G61" s="32">
        <f t="shared" si="0"/>
        <v>0</v>
      </c>
      <c r="H61" s="32">
        <f t="shared" si="4"/>
        <v>0</v>
      </c>
      <c r="I61" s="31">
        <f t="shared" si="1"/>
        <v>0</v>
      </c>
      <c r="J61" s="31" t="e">
        <f t="shared" si="2"/>
        <v>#DIV/0!</v>
      </c>
      <c r="K61" s="13"/>
    </row>
    <row r="62" spans="1:11" ht="38.25" customHeight="1">
      <c r="A62" s="13" t="s">
        <v>145</v>
      </c>
      <c r="B62" s="17" t="s">
        <v>594</v>
      </c>
      <c r="C62" s="13" t="s">
        <v>591</v>
      </c>
      <c r="D62" s="32">
        <v>0</v>
      </c>
      <c r="E62" s="32">
        <v>0</v>
      </c>
      <c r="F62" s="32">
        <v>0</v>
      </c>
      <c r="G62" s="32">
        <f t="shared" si="0"/>
        <v>0</v>
      </c>
      <c r="H62" s="32">
        <f t="shared" si="4"/>
        <v>0</v>
      </c>
      <c r="I62" s="31">
        <f t="shared" si="1"/>
        <v>0</v>
      </c>
      <c r="J62" s="31" t="e">
        <f t="shared" si="2"/>
        <v>#DIV/0!</v>
      </c>
      <c r="K62" s="13"/>
    </row>
    <row r="63" spans="1:11" ht="40.5" customHeight="1">
      <c r="A63" s="13" t="s">
        <v>871</v>
      </c>
      <c r="B63" s="17" t="s">
        <v>595</v>
      </c>
      <c r="C63" s="13" t="s">
        <v>591</v>
      </c>
      <c r="D63" s="32">
        <v>0</v>
      </c>
      <c r="E63" s="32">
        <v>0</v>
      </c>
      <c r="F63" s="32">
        <v>0</v>
      </c>
      <c r="G63" s="32">
        <f t="shared" si="0"/>
        <v>0</v>
      </c>
      <c r="H63" s="32">
        <f t="shared" si="4"/>
        <v>0</v>
      </c>
      <c r="I63" s="31">
        <f t="shared" si="1"/>
        <v>0</v>
      </c>
      <c r="J63" s="31" t="e">
        <f t="shared" si="2"/>
        <v>#DIV/0!</v>
      </c>
      <c r="K63" s="13"/>
    </row>
    <row r="64" spans="1:11" ht="31.5">
      <c r="A64" s="13" t="s">
        <v>872</v>
      </c>
      <c r="B64" s="17" t="s">
        <v>705</v>
      </c>
      <c r="C64" s="13" t="s">
        <v>591</v>
      </c>
      <c r="D64" s="32">
        <v>0</v>
      </c>
      <c r="E64" s="32">
        <v>0</v>
      </c>
      <c r="F64" s="32">
        <v>0</v>
      </c>
      <c r="G64" s="32">
        <f t="shared" si="0"/>
        <v>0</v>
      </c>
      <c r="H64" s="32">
        <f t="shared" si="4"/>
        <v>0</v>
      </c>
      <c r="I64" s="31">
        <f t="shared" si="1"/>
        <v>0</v>
      </c>
      <c r="J64" s="31" t="e">
        <f t="shared" si="2"/>
        <v>#DIV/0!</v>
      </c>
      <c r="K64" s="13"/>
    </row>
    <row r="65" spans="1:11" ht="31.5">
      <c r="A65" s="13" t="s">
        <v>873</v>
      </c>
      <c r="B65" s="17" t="s">
        <v>707</v>
      </c>
      <c r="C65" s="13" t="s">
        <v>591</v>
      </c>
      <c r="D65" s="32">
        <v>0</v>
      </c>
      <c r="E65" s="32">
        <v>0</v>
      </c>
      <c r="F65" s="32">
        <v>0</v>
      </c>
      <c r="G65" s="32">
        <f t="shared" si="0"/>
        <v>0</v>
      </c>
      <c r="H65" s="32">
        <f t="shared" si="4"/>
        <v>0</v>
      </c>
      <c r="I65" s="31">
        <f t="shared" si="1"/>
        <v>0</v>
      </c>
      <c r="J65" s="31" t="e">
        <f t="shared" si="2"/>
        <v>#DIV/0!</v>
      </c>
      <c r="K65" s="13"/>
    </row>
    <row r="66" spans="1:11" ht="31.5">
      <c r="A66" s="13" t="s">
        <v>874</v>
      </c>
      <c r="B66" s="17" t="s">
        <v>709</v>
      </c>
      <c r="C66" s="13" t="s">
        <v>591</v>
      </c>
      <c r="D66" s="32">
        <v>0</v>
      </c>
      <c r="E66" s="32">
        <v>0</v>
      </c>
      <c r="F66" s="32">
        <v>0</v>
      </c>
      <c r="G66" s="32">
        <f t="shared" si="0"/>
        <v>0</v>
      </c>
      <c r="H66" s="32">
        <f t="shared" si="4"/>
        <v>0</v>
      </c>
      <c r="I66" s="31">
        <f t="shared" si="1"/>
        <v>0</v>
      </c>
      <c r="J66" s="31" t="e">
        <f t="shared" si="2"/>
        <v>#DIV/0!</v>
      </c>
      <c r="K66" s="13"/>
    </row>
    <row r="67" spans="1:11" ht="31.5">
      <c r="A67" s="13" t="s">
        <v>875</v>
      </c>
      <c r="B67" s="17" t="s">
        <v>713</v>
      </c>
      <c r="C67" s="13" t="s">
        <v>591</v>
      </c>
      <c r="D67" s="32">
        <v>0</v>
      </c>
      <c r="E67" s="32">
        <v>0</v>
      </c>
      <c r="F67" s="32">
        <v>0</v>
      </c>
      <c r="G67" s="32">
        <f t="shared" si="0"/>
        <v>0</v>
      </c>
      <c r="H67" s="32">
        <f t="shared" si="4"/>
        <v>0</v>
      </c>
      <c r="I67" s="31">
        <f t="shared" si="1"/>
        <v>0</v>
      </c>
      <c r="J67" s="31" t="e">
        <f t="shared" si="2"/>
        <v>#DIV/0!</v>
      </c>
      <c r="K67" s="13"/>
    </row>
    <row r="68" spans="1:11" ht="31.5">
      <c r="A68" s="13" t="s">
        <v>876</v>
      </c>
      <c r="B68" s="17" t="s">
        <v>715</v>
      </c>
      <c r="C68" s="13" t="s">
        <v>591</v>
      </c>
      <c r="D68" s="32">
        <v>0</v>
      </c>
      <c r="E68" s="32">
        <v>0</v>
      </c>
      <c r="F68" s="32">
        <v>0</v>
      </c>
      <c r="G68" s="32">
        <f t="shared" si="0"/>
        <v>0</v>
      </c>
      <c r="H68" s="32">
        <f t="shared" si="4"/>
        <v>0</v>
      </c>
      <c r="I68" s="31">
        <f t="shared" si="1"/>
        <v>0</v>
      </c>
      <c r="J68" s="31" t="e">
        <f t="shared" si="2"/>
        <v>#DIV/0!</v>
      </c>
      <c r="K68" s="13"/>
    </row>
    <row r="69" spans="1:11" ht="31.5">
      <c r="A69" s="13" t="s">
        <v>877</v>
      </c>
      <c r="B69" s="17" t="s">
        <v>717</v>
      </c>
      <c r="C69" s="13" t="s">
        <v>591</v>
      </c>
      <c r="D69" s="32">
        <v>0</v>
      </c>
      <c r="E69" s="32">
        <v>0</v>
      </c>
      <c r="F69" s="32">
        <v>0</v>
      </c>
      <c r="G69" s="32">
        <f t="shared" si="0"/>
        <v>0</v>
      </c>
      <c r="H69" s="32">
        <f t="shared" si="4"/>
        <v>0</v>
      </c>
      <c r="I69" s="31">
        <f t="shared" si="1"/>
        <v>0</v>
      </c>
      <c r="J69" s="31" t="e">
        <f t="shared" si="2"/>
        <v>#DIV/0!</v>
      </c>
      <c r="K69" s="13"/>
    </row>
    <row r="70" spans="1:11" ht="31.5">
      <c r="A70" s="13" t="s">
        <v>878</v>
      </c>
      <c r="B70" s="17" t="s">
        <v>603</v>
      </c>
      <c r="C70" s="13" t="s">
        <v>591</v>
      </c>
      <c r="D70" s="32">
        <v>0</v>
      </c>
      <c r="E70" s="32">
        <v>0</v>
      </c>
      <c r="F70" s="32">
        <v>0</v>
      </c>
      <c r="G70" s="32">
        <f t="shared" si="0"/>
        <v>0</v>
      </c>
      <c r="H70" s="32">
        <f t="shared" si="4"/>
        <v>0</v>
      </c>
      <c r="I70" s="31">
        <f t="shared" si="1"/>
        <v>0</v>
      </c>
      <c r="J70" s="31" t="e">
        <f t="shared" si="2"/>
        <v>#DIV/0!</v>
      </c>
      <c r="K70" s="13"/>
    </row>
    <row r="71" spans="1:11" ht="31.5">
      <c r="A71" s="13" t="s">
        <v>879</v>
      </c>
      <c r="B71" s="17" t="s">
        <v>604</v>
      </c>
      <c r="C71" s="13" t="s">
        <v>591</v>
      </c>
      <c r="D71" s="32">
        <v>0</v>
      </c>
      <c r="E71" s="32">
        <v>0</v>
      </c>
      <c r="F71" s="32">
        <v>0</v>
      </c>
      <c r="G71" s="32">
        <f t="shared" si="0"/>
        <v>0</v>
      </c>
      <c r="H71" s="32">
        <f t="shared" si="4"/>
        <v>0</v>
      </c>
      <c r="I71" s="31">
        <f t="shared" si="1"/>
        <v>0</v>
      </c>
      <c r="J71" s="31" t="e">
        <f t="shared" si="2"/>
        <v>#DIV/0!</v>
      </c>
      <c r="K71" s="13"/>
    </row>
    <row r="72" spans="1:11" s="11" customFormat="1" ht="31.5">
      <c r="A72" s="12">
        <v>1.3</v>
      </c>
      <c r="B72" s="30" t="s">
        <v>880</v>
      </c>
      <c r="C72" s="12" t="s">
        <v>591</v>
      </c>
      <c r="D72" s="31">
        <v>1.0038339999999999</v>
      </c>
      <c r="E72" s="31">
        <v>0.72347088999999998</v>
      </c>
      <c r="F72" s="31">
        <v>0.16415764999999999</v>
      </c>
      <c r="G72" s="31">
        <f t="shared" si="0"/>
        <v>0.88762853999999991</v>
      </c>
      <c r="H72" s="312">
        <v>0.46822130000000001</v>
      </c>
      <c r="I72" s="31">
        <f t="shared" si="1"/>
        <v>-0.11620545999999998</v>
      </c>
      <c r="J72" s="31">
        <f t="shared" si="2"/>
        <v>-11.576162991092152</v>
      </c>
      <c r="K72" s="14"/>
    </row>
    <row r="73" spans="1:11" ht="31.5">
      <c r="A73" s="13">
        <v>1.4</v>
      </c>
      <c r="B73" s="17" t="s">
        <v>881</v>
      </c>
      <c r="C73" s="13" t="s">
        <v>591</v>
      </c>
      <c r="D73" s="32">
        <f>D74+D75</f>
        <v>0</v>
      </c>
      <c r="E73" s="32">
        <f>E74+E75</f>
        <v>0</v>
      </c>
      <c r="F73" s="32">
        <f>F74+F75</f>
        <v>0</v>
      </c>
      <c r="G73" s="32">
        <f t="shared" si="0"/>
        <v>0</v>
      </c>
      <c r="H73" s="32">
        <f>F73+G73</f>
        <v>0</v>
      </c>
      <c r="I73" s="31">
        <f t="shared" si="1"/>
        <v>0</v>
      </c>
      <c r="J73" s="31" t="e">
        <f t="shared" si="2"/>
        <v>#DIV/0!</v>
      </c>
      <c r="K73" s="13"/>
    </row>
    <row r="74" spans="1:11" ht="31.5">
      <c r="A74" s="21" t="s">
        <v>383</v>
      </c>
      <c r="B74" s="17" t="s">
        <v>882</v>
      </c>
      <c r="C74" s="13" t="s">
        <v>591</v>
      </c>
      <c r="D74" s="32">
        <v>0</v>
      </c>
      <c r="E74" s="32">
        <v>0</v>
      </c>
      <c r="F74" s="32">
        <v>0</v>
      </c>
      <c r="G74" s="32">
        <f t="shared" si="0"/>
        <v>0</v>
      </c>
      <c r="H74" s="32">
        <f>F74+G74</f>
        <v>0</v>
      </c>
      <c r="I74" s="31">
        <f t="shared" si="1"/>
        <v>0</v>
      </c>
      <c r="J74" s="31" t="e">
        <f t="shared" si="2"/>
        <v>#DIV/0!</v>
      </c>
      <c r="K74" s="13"/>
    </row>
    <row r="75" spans="1:11" ht="31.5">
      <c r="A75" s="21" t="s">
        <v>384</v>
      </c>
      <c r="B75" s="17" t="s">
        <v>883</v>
      </c>
      <c r="C75" s="13" t="s">
        <v>591</v>
      </c>
      <c r="D75" s="32">
        <v>0</v>
      </c>
      <c r="E75" s="32">
        <v>0</v>
      </c>
      <c r="F75" s="32">
        <v>0</v>
      </c>
      <c r="G75" s="32">
        <f t="shared" si="0"/>
        <v>0</v>
      </c>
      <c r="H75" s="32">
        <f>F75+G75</f>
        <v>0</v>
      </c>
      <c r="I75" s="31">
        <f t="shared" si="1"/>
        <v>0</v>
      </c>
      <c r="J75" s="31" t="e">
        <f t="shared" si="2"/>
        <v>#DIV/0!</v>
      </c>
      <c r="K75" s="13"/>
    </row>
    <row r="76" spans="1:11" s="11" customFormat="1" ht="31.5">
      <c r="A76" s="12" t="s">
        <v>606</v>
      </c>
      <c r="B76" s="46" t="s">
        <v>884</v>
      </c>
      <c r="C76" s="12" t="s">
        <v>591</v>
      </c>
      <c r="D76" s="31">
        <f>D77+D78+D79+D80+D81+D86+D87</f>
        <v>1.5583333333333336</v>
      </c>
      <c r="E76" s="31">
        <f t="shared" ref="E76:H76" si="5">E77+E78+E79+E80+E81+E86+E87</f>
        <v>0.97966098999999995</v>
      </c>
      <c r="F76" s="31">
        <f t="shared" si="5"/>
        <v>0.36525420000000008</v>
      </c>
      <c r="G76" s="31">
        <f t="shared" si="5"/>
        <v>1.34491519</v>
      </c>
      <c r="H76" s="31">
        <f t="shared" si="5"/>
        <v>1.3449151916666666</v>
      </c>
      <c r="I76" s="31">
        <f t="shared" si="1"/>
        <v>-0.21341814333333353</v>
      </c>
      <c r="J76" s="31">
        <f t="shared" si="2"/>
        <v>-13.695281925133701</v>
      </c>
      <c r="K76" s="14"/>
    </row>
    <row r="77" spans="1:11" ht="31.5">
      <c r="A77" s="13">
        <v>2.1</v>
      </c>
      <c r="B77" s="17" t="s">
        <v>885</v>
      </c>
      <c r="C77" s="13" t="s">
        <v>591</v>
      </c>
      <c r="D77" s="32">
        <v>0</v>
      </c>
      <c r="E77" s="32">
        <v>0</v>
      </c>
      <c r="F77" s="32">
        <v>0</v>
      </c>
      <c r="G77" s="32">
        <f t="shared" si="0"/>
        <v>0</v>
      </c>
      <c r="H77" s="32">
        <f>'10'!J38/1.18</f>
        <v>0</v>
      </c>
      <c r="I77" s="31">
        <f t="shared" si="1"/>
        <v>0</v>
      </c>
      <c r="J77" s="31" t="e">
        <f t="shared" si="2"/>
        <v>#DIV/0!</v>
      </c>
      <c r="K77" s="13"/>
    </row>
    <row r="78" spans="1:11" ht="31.5">
      <c r="A78" s="13">
        <v>2.2000000000000002</v>
      </c>
      <c r="B78" s="17" t="s">
        <v>886</v>
      </c>
      <c r="C78" s="13" t="s">
        <v>591</v>
      </c>
      <c r="D78" s="32">
        <v>0</v>
      </c>
      <c r="E78" s="32">
        <v>0</v>
      </c>
      <c r="F78" s="32">
        <v>0</v>
      </c>
      <c r="G78" s="32">
        <f t="shared" si="0"/>
        <v>0</v>
      </c>
      <c r="H78" s="32">
        <f t="shared" ref="H78:H85" si="6">F78+G78</f>
        <v>0</v>
      </c>
      <c r="I78" s="31">
        <f t="shared" si="1"/>
        <v>0</v>
      </c>
      <c r="J78" s="31" t="e">
        <f t="shared" si="2"/>
        <v>#DIV/0!</v>
      </c>
      <c r="K78" s="13"/>
    </row>
    <row r="79" spans="1:11" ht="31.5">
      <c r="A79" s="13">
        <v>2.2999999999999998</v>
      </c>
      <c r="B79" s="17" t="s">
        <v>146</v>
      </c>
      <c r="C79" s="13" t="s">
        <v>591</v>
      </c>
      <c r="D79" s="32">
        <v>0</v>
      </c>
      <c r="E79" s="32">
        <v>0</v>
      </c>
      <c r="F79" s="32">
        <v>0</v>
      </c>
      <c r="G79" s="32">
        <f t="shared" si="0"/>
        <v>0</v>
      </c>
      <c r="H79" s="32">
        <f t="shared" si="6"/>
        <v>0</v>
      </c>
      <c r="I79" s="31">
        <f t="shared" si="1"/>
        <v>0</v>
      </c>
      <c r="J79" s="31" t="e">
        <f t="shared" si="2"/>
        <v>#DIV/0!</v>
      </c>
      <c r="K79" s="13"/>
    </row>
    <row r="80" spans="1:11" ht="31.5">
      <c r="A80" s="13">
        <v>2.4</v>
      </c>
      <c r="B80" s="17" t="s">
        <v>887</v>
      </c>
      <c r="C80" s="13" t="s">
        <v>591</v>
      </c>
      <c r="D80" s="32">
        <v>0</v>
      </c>
      <c r="E80" s="32">
        <v>0</v>
      </c>
      <c r="F80" s="32">
        <v>0</v>
      </c>
      <c r="G80" s="32">
        <f t="shared" si="0"/>
        <v>0</v>
      </c>
      <c r="H80" s="32">
        <f t="shared" si="6"/>
        <v>0</v>
      </c>
      <c r="I80" s="31">
        <f t="shared" si="1"/>
        <v>0</v>
      </c>
      <c r="J80" s="31" t="e">
        <f t="shared" si="2"/>
        <v>#DIV/0!</v>
      </c>
      <c r="K80" s="13"/>
    </row>
    <row r="81" spans="1:11" ht="31.5">
      <c r="A81" s="13">
        <v>2.5</v>
      </c>
      <c r="B81" s="17" t="s">
        <v>888</v>
      </c>
      <c r="C81" s="13" t="s">
        <v>591</v>
      </c>
      <c r="D81" s="32">
        <v>0</v>
      </c>
      <c r="E81" s="32">
        <v>0</v>
      </c>
      <c r="F81" s="32">
        <v>0</v>
      </c>
      <c r="G81" s="32">
        <f t="shared" si="0"/>
        <v>0</v>
      </c>
      <c r="H81" s="32">
        <f t="shared" si="6"/>
        <v>0</v>
      </c>
      <c r="I81" s="31">
        <f t="shared" si="1"/>
        <v>0</v>
      </c>
      <c r="J81" s="31" t="e">
        <f t="shared" si="2"/>
        <v>#DIV/0!</v>
      </c>
      <c r="K81" s="13"/>
    </row>
    <row r="82" spans="1:11" ht="31.5">
      <c r="A82" s="21" t="s">
        <v>299</v>
      </c>
      <c r="B82" s="17" t="s">
        <v>889</v>
      </c>
      <c r="C82" s="13" t="s">
        <v>591</v>
      </c>
      <c r="D82" s="32">
        <v>0</v>
      </c>
      <c r="E82" s="32">
        <v>0</v>
      </c>
      <c r="F82" s="32">
        <v>0</v>
      </c>
      <c r="G82" s="32">
        <f t="shared" si="0"/>
        <v>0</v>
      </c>
      <c r="H82" s="32">
        <f t="shared" si="6"/>
        <v>0</v>
      </c>
      <c r="I82" s="31">
        <f t="shared" si="1"/>
        <v>0</v>
      </c>
      <c r="J82" s="31" t="e">
        <f t="shared" si="2"/>
        <v>#DIV/0!</v>
      </c>
      <c r="K82" s="13"/>
    </row>
    <row r="83" spans="1:11" ht="36" customHeight="1">
      <c r="A83" s="13" t="s">
        <v>890</v>
      </c>
      <c r="B83" s="17" t="s">
        <v>891</v>
      </c>
      <c r="C83" s="13" t="s">
        <v>591</v>
      </c>
      <c r="D83" s="32">
        <v>0</v>
      </c>
      <c r="E83" s="32">
        <v>0</v>
      </c>
      <c r="F83" s="32">
        <v>0</v>
      </c>
      <c r="G83" s="32">
        <f t="shared" ref="G83:G87" si="7">E83+F83</f>
        <v>0</v>
      </c>
      <c r="H83" s="32">
        <f t="shared" si="6"/>
        <v>0</v>
      </c>
      <c r="I83" s="31">
        <f t="shared" ref="I83:I87" si="8">G83-D83</f>
        <v>0</v>
      </c>
      <c r="J83" s="31" t="e">
        <f t="shared" ref="J83:J87" si="9">(G83-D83)/D83*100</f>
        <v>#DIV/0!</v>
      </c>
      <c r="K83" s="13"/>
    </row>
    <row r="84" spans="1:11" ht="31.5">
      <c r="A84" s="21" t="s">
        <v>300</v>
      </c>
      <c r="B84" s="17" t="s">
        <v>892</v>
      </c>
      <c r="C84" s="13" t="s">
        <v>591</v>
      </c>
      <c r="D84" s="32">
        <v>0</v>
      </c>
      <c r="E84" s="32">
        <v>0</v>
      </c>
      <c r="F84" s="32">
        <v>0</v>
      </c>
      <c r="G84" s="32">
        <f t="shared" si="7"/>
        <v>0</v>
      </c>
      <c r="H84" s="32">
        <f t="shared" si="6"/>
        <v>0</v>
      </c>
      <c r="I84" s="31">
        <f t="shared" si="8"/>
        <v>0</v>
      </c>
      <c r="J84" s="31" t="e">
        <f t="shared" si="9"/>
        <v>#DIV/0!</v>
      </c>
      <c r="K84" s="13"/>
    </row>
    <row r="85" spans="1:11" ht="43.5" customHeight="1">
      <c r="A85" s="13" t="s">
        <v>893</v>
      </c>
      <c r="B85" s="17" t="s">
        <v>894</v>
      </c>
      <c r="C85" s="13" t="s">
        <v>591</v>
      </c>
      <c r="D85" s="32">
        <v>0</v>
      </c>
      <c r="E85" s="32">
        <v>0</v>
      </c>
      <c r="F85" s="32">
        <v>0</v>
      </c>
      <c r="G85" s="32">
        <f t="shared" si="7"/>
        <v>0</v>
      </c>
      <c r="H85" s="32">
        <f t="shared" si="6"/>
        <v>0</v>
      </c>
      <c r="I85" s="31">
        <f t="shared" si="8"/>
        <v>0</v>
      </c>
      <c r="J85" s="31" t="e">
        <f t="shared" si="9"/>
        <v>#DIV/0!</v>
      </c>
      <c r="K85" s="13"/>
    </row>
    <row r="86" spans="1:11" s="11" customFormat="1" ht="31.5">
      <c r="A86" s="12">
        <v>2.6</v>
      </c>
      <c r="B86" s="24" t="s">
        <v>895</v>
      </c>
      <c r="C86" s="12" t="s">
        <v>591</v>
      </c>
      <c r="D86" s="31">
        <v>1.5583333333333336</v>
      </c>
      <c r="E86" s="31">
        <v>0.97966098999999995</v>
      </c>
      <c r="F86" s="31">
        <v>0.36525420000000008</v>
      </c>
      <c r="G86" s="31">
        <f t="shared" si="7"/>
        <v>1.34491519</v>
      </c>
      <c r="H86" s="31">
        <f>'10'!H103/1.2</f>
        <v>1.3449151916666666</v>
      </c>
      <c r="I86" s="31">
        <f t="shared" si="8"/>
        <v>-0.21341814333333353</v>
      </c>
      <c r="J86" s="31">
        <f t="shared" si="9"/>
        <v>-13.695281925133701</v>
      </c>
      <c r="K86" s="14"/>
    </row>
    <row r="87" spans="1:11" ht="31.5">
      <c r="A87" s="13">
        <v>2.7</v>
      </c>
      <c r="B87" s="17" t="s">
        <v>896</v>
      </c>
      <c r="C87" s="13" t="s">
        <v>591</v>
      </c>
      <c r="D87" s="32">
        <v>0</v>
      </c>
      <c r="E87" s="32">
        <v>0</v>
      </c>
      <c r="F87" s="32">
        <v>0</v>
      </c>
      <c r="G87" s="32">
        <f t="shared" si="7"/>
        <v>0</v>
      </c>
      <c r="H87" s="32">
        <f t="shared" ref="H87" si="10">F87+G87</f>
        <v>0</v>
      </c>
      <c r="I87" s="31">
        <f t="shared" si="8"/>
        <v>0</v>
      </c>
      <c r="J87" s="31" t="e">
        <f t="shared" si="9"/>
        <v>#DIV/0!</v>
      </c>
      <c r="K87" s="13"/>
    </row>
    <row r="89" spans="1:11">
      <c r="A89" s="6" t="s">
        <v>905</v>
      </c>
    </row>
    <row r="90" spans="1:11">
      <c r="A90" s="6" t="s">
        <v>906</v>
      </c>
    </row>
    <row r="91" spans="1:11">
      <c r="A91" s="6" t="s">
        <v>214</v>
      </c>
    </row>
    <row r="92" spans="1:11">
      <c r="A92" s="6" t="s">
        <v>907</v>
      </c>
    </row>
    <row r="93" spans="1:11" ht="29.25" customHeight="1">
      <c r="A93" s="427" t="s">
        <v>279</v>
      </c>
      <c r="B93" s="443"/>
      <c r="C93" s="443"/>
      <c r="D93" s="443"/>
      <c r="E93" s="443"/>
      <c r="F93" s="443"/>
      <c r="G93" s="443"/>
      <c r="H93" s="443"/>
      <c r="I93" s="443"/>
      <c r="J93" s="443"/>
      <c r="K93" s="443"/>
    </row>
    <row r="94" spans="1:11">
      <c r="A94" s="6" t="s">
        <v>908</v>
      </c>
    </row>
  </sheetData>
  <mergeCells count="16">
    <mergeCell ref="A18:B18"/>
    <mergeCell ref="A93:K93"/>
    <mergeCell ref="A11:K11"/>
    <mergeCell ref="A13:K13"/>
    <mergeCell ref="A15:A16"/>
    <mergeCell ref="B15:B16"/>
    <mergeCell ref="C15:C16"/>
    <mergeCell ref="D15:H15"/>
    <mergeCell ref="I15:J15"/>
    <mergeCell ref="K15:K16"/>
    <mergeCell ref="A9:K9"/>
    <mergeCell ref="A1:K1"/>
    <mergeCell ref="A3:K3"/>
    <mergeCell ref="A4:K4"/>
    <mergeCell ref="A5:K5"/>
    <mergeCell ref="A7:K7"/>
  </mergeCells>
  <hyperlinks>
    <hyperlink ref="B72" location="Par1017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" display="Par10177"/>
  </hyperlinks>
  <pageMargins left="0.7" right="0.7" top="0.75" bottom="0.75" header="0.3" footer="0.3"/>
  <pageSetup paperSize="9" scale="4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="70" zoomScaleNormal="70" zoomScaleSheetLayoutView="75" workbookViewId="0">
      <pane xSplit="1" ySplit="16" topLeftCell="B83" activePane="bottomRight" state="frozen"/>
      <selection pane="topRight" activeCell="B1" sqref="B1"/>
      <selection pane="bottomLeft" activeCell="A19" sqref="A19"/>
      <selection pane="bottomRight" activeCell="H86" sqref="H86"/>
    </sheetView>
  </sheetViews>
  <sheetFormatPr defaultRowHeight="15.75"/>
  <cols>
    <col min="1" max="1" width="17.85546875" style="6" customWidth="1"/>
    <col min="2" max="2" width="95.85546875" style="7" customWidth="1"/>
    <col min="3" max="3" width="11.5703125" style="7" customWidth="1"/>
    <col min="4" max="10" width="18.7109375" style="7" customWidth="1"/>
    <col min="11" max="11" width="128.28515625" style="7" customWidth="1"/>
  </cols>
  <sheetData>
    <row r="1" spans="1:11">
      <c r="A1" s="357" t="s">
        <v>529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9" customHeight="1"/>
    <row r="3" spans="1:11">
      <c r="A3" s="362" t="s">
        <v>528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6.7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19.5" customHeight="1">
      <c r="A5" s="441" t="s">
        <v>527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1" ht="6" customHeight="1"/>
    <row r="7" spans="1:11">
      <c r="A7" s="440" t="s">
        <v>282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</row>
    <row r="8" spans="1:11" ht="7.5" customHeight="1"/>
    <row r="9" spans="1:11">
      <c r="A9" s="440" t="s">
        <v>523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</row>
    <row r="10" spans="1:11" ht="9" customHeight="1"/>
    <row r="11" spans="1:11" ht="33" customHeight="1">
      <c r="A11" s="444" t="s">
        <v>219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</row>
    <row r="12" spans="1:11" ht="9" customHeight="1">
      <c r="A12" s="16"/>
    </row>
    <row r="13" spans="1:11" s="19" customFormat="1" ht="18.75" customHeight="1">
      <c r="A13" s="433" t="s">
        <v>533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</row>
    <row r="14" spans="1:11" s="19" customFormat="1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4.5" customHeight="1">
      <c r="A15" s="435" t="s">
        <v>583</v>
      </c>
      <c r="B15" s="435" t="s">
        <v>584</v>
      </c>
      <c r="C15" s="435" t="s">
        <v>585</v>
      </c>
      <c r="D15" s="375" t="s">
        <v>530</v>
      </c>
      <c r="E15" s="376"/>
      <c r="F15" s="376"/>
      <c r="G15" s="376"/>
      <c r="H15" s="377"/>
      <c r="I15" s="435" t="s">
        <v>138</v>
      </c>
      <c r="J15" s="435"/>
      <c r="K15" s="435" t="s">
        <v>537</v>
      </c>
    </row>
    <row r="16" spans="1:11" ht="63">
      <c r="A16" s="435"/>
      <c r="B16" s="435"/>
      <c r="C16" s="435"/>
      <c r="D16" s="12" t="s">
        <v>532</v>
      </c>
      <c r="E16" s="13" t="s">
        <v>215</v>
      </c>
      <c r="F16" s="13" t="s">
        <v>216</v>
      </c>
      <c r="G16" s="12" t="s">
        <v>531</v>
      </c>
      <c r="H16" s="12" t="s">
        <v>943</v>
      </c>
      <c r="I16" s="13" t="s">
        <v>586</v>
      </c>
      <c r="J16" s="13" t="s">
        <v>587</v>
      </c>
      <c r="K16" s="435"/>
    </row>
    <row r="17" spans="1:11">
      <c r="A17" s="13">
        <v>1</v>
      </c>
      <c r="B17" s="13">
        <v>2</v>
      </c>
      <c r="C17" s="13">
        <v>3</v>
      </c>
      <c r="D17" s="13">
        <v>4</v>
      </c>
      <c r="E17" s="13"/>
      <c r="F17" s="13"/>
      <c r="G17" s="13">
        <v>5</v>
      </c>
      <c r="H17" s="13">
        <v>5</v>
      </c>
      <c r="I17" s="13">
        <v>6</v>
      </c>
      <c r="J17" s="13">
        <v>7</v>
      </c>
      <c r="K17" s="13">
        <v>8</v>
      </c>
    </row>
    <row r="18" spans="1:11" s="11" customFormat="1" ht="32.25" customHeight="1">
      <c r="A18" s="442" t="s">
        <v>217</v>
      </c>
      <c r="B18" s="442"/>
      <c r="C18" s="12" t="s">
        <v>591</v>
      </c>
      <c r="D18" s="31">
        <f>D19+D76</f>
        <v>2.70736</v>
      </c>
      <c r="E18" s="31">
        <f>E19+E76</f>
        <v>0</v>
      </c>
      <c r="F18" s="31">
        <f>F19+F76</f>
        <v>1.98319</v>
      </c>
      <c r="G18" s="31">
        <f>E18+F18</f>
        <v>1.98319</v>
      </c>
      <c r="H18" s="31">
        <f>H19+H76</f>
        <v>8.9976522400000007</v>
      </c>
      <c r="I18" s="31">
        <f>H18-D18</f>
        <v>6.2902922400000012</v>
      </c>
      <c r="J18" s="31">
        <f>(G18-D18)/D18*100</f>
        <v>-26.748197506057558</v>
      </c>
      <c r="K18" s="14" t="s">
        <v>942</v>
      </c>
    </row>
    <row r="19" spans="1:11" s="11" customFormat="1" ht="32.25" customHeight="1">
      <c r="A19" s="12" t="s">
        <v>589</v>
      </c>
      <c r="B19" s="46" t="s">
        <v>818</v>
      </c>
      <c r="C19" s="12" t="s">
        <v>591</v>
      </c>
      <c r="D19" s="31">
        <f>D20+D44+D72+D73</f>
        <v>1.84636</v>
      </c>
      <c r="E19" s="31">
        <f>E20+E44+E72+E73</f>
        <v>0</v>
      </c>
      <c r="F19" s="31">
        <f>F20+F44+F72+F73</f>
        <v>1.98319</v>
      </c>
      <c r="G19" s="31">
        <f t="shared" ref="G19:H82" si="0">E19+F19</f>
        <v>1.98319</v>
      </c>
      <c r="H19" s="31">
        <f>H20+H44+H72+H73</f>
        <v>3.7766522400000007</v>
      </c>
      <c r="I19" s="31">
        <f t="shared" ref="I19:I29" si="1">H19-D19</f>
        <v>1.9302922400000007</v>
      </c>
      <c r="J19" s="31">
        <f t="shared" ref="J19:J82" si="2">(G19-D19)/D19*100</f>
        <v>7.4107974609501941</v>
      </c>
      <c r="K19" s="14" t="s">
        <v>942</v>
      </c>
    </row>
    <row r="20" spans="1:11" s="11" customFormat="1" ht="36.75" customHeight="1">
      <c r="A20" s="12">
        <v>1.1000000000000001</v>
      </c>
      <c r="B20" s="24" t="s">
        <v>819</v>
      </c>
      <c r="C20" s="12" t="s">
        <v>591</v>
      </c>
      <c r="D20" s="31">
        <f>D21+D39+D43</f>
        <v>1.17456</v>
      </c>
      <c r="E20" s="31">
        <f>E21+E39+E43</f>
        <v>0</v>
      </c>
      <c r="F20" s="31">
        <f>F21+F39+F43</f>
        <v>1.6996</v>
      </c>
      <c r="G20" s="31">
        <f t="shared" si="0"/>
        <v>1.6996</v>
      </c>
      <c r="H20" s="31">
        <f>H21+H39+H43</f>
        <v>2.5910000000000002</v>
      </c>
      <c r="I20" s="31">
        <f t="shared" si="1"/>
        <v>1.4164400000000001</v>
      </c>
      <c r="J20" s="31">
        <f t="shared" si="2"/>
        <v>44.700994414929838</v>
      </c>
      <c r="K20" s="14" t="s">
        <v>942</v>
      </c>
    </row>
    <row r="21" spans="1:11" ht="66" customHeight="1">
      <c r="A21" s="21" t="s">
        <v>283</v>
      </c>
      <c r="B21" s="17" t="s">
        <v>820</v>
      </c>
      <c r="C21" s="13" t="s">
        <v>591</v>
      </c>
      <c r="D21" s="32">
        <f>D22+D26+D27+D28+D29+D34+D35+D36</f>
        <v>1.17456</v>
      </c>
      <c r="E21" s="32">
        <f>E22+E26+E27+E28+E29+E34+E35+E36</f>
        <v>0</v>
      </c>
      <c r="F21" s="32">
        <f>F22+F26+F27+F28+F29+F34+F35+F36</f>
        <v>0</v>
      </c>
      <c r="G21" s="32">
        <f t="shared" si="0"/>
        <v>0</v>
      </c>
      <c r="H21" s="32">
        <f t="shared" si="0"/>
        <v>0</v>
      </c>
      <c r="I21" s="32">
        <f t="shared" si="1"/>
        <v>-1.17456</v>
      </c>
      <c r="J21" s="32">
        <f t="shared" si="2"/>
        <v>-100</v>
      </c>
      <c r="K21" s="14" t="s">
        <v>942</v>
      </c>
    </row>
    <row r="22" spans="1:11" ht="31.5">
      <c r="A22" s="13" t="s">
        <v>821</v>
      </c>
      <c r="B22" s="17" t="s">
        <v>822</v>
      </c>
      <c r="C22" s="13" t="s">
        <v>591</v>
      </c>
      <c r="D22" s="32">
        <v>0</v>
      </c>
      <c r="E22" s="32">
        <v>0</v>
      </c>
      <c r="F22" s="32">
        <v>0</v>
      </c>
      <c r="G22" s="32">
        <f t="shared" si="0"/>
        <v>0</v>
      </c>
      <c r="H22" s="32">
        <f t="shared" si="0"/>
        <v>0</v>
      </c>
      <c r="I22" s="32">
        <f t="shared" si="1"/>
        <v>0</v>
      </c>
      <c r="J22" s="32" t="e">
        <f t="shared" si="2"/>
        <v>#DIV/0!</v>
      </c>
      <c r="K22" s="13" t="s">
        <v>416</v>
      </c>
    </row>
    <row r="23" spans="1:11" ht="36" customHeight="1">
      <c r="A23" s="13" t="s">
        <v>823</v>
      </c>
      <c r="B23" s="17" t="s">
        <v>593</v>
      </c>
      <c r="C23" s="13" t="s">
        <v>591</v>
      </c>
      <c r="D23" s="32">
        <v>0</v>
      </c>
      <c r="E23" s="32">
        <v>0</v>
      </c>
      <c r="F23" s="32">
        <v>0</v>
      </c>
      <c r="G23" s="32">
        <f t="shared" si="0"/>
        <v>0</v>
      </c>
      <c r="H23" s="32">
        <f t="shared" si="0"/>
        <v>0</v>
      </c>
      <c r="I23" s="32">
        <f t="shared" si="1"/>
        <v>0</v>
      </c>
      <c r="J23" s="32" t="e">
        <f t="shared" si="2"/>
        <v>#DIV/0!</v>
      </c>
      <c r="K23" s="13" t="s">
        <v>416</v>
      </c>
    </row>
    <row r="24" spans="1:11" ht="38.25" customHeight="1">
      <c r="A24" s="13" t="s">
        <v>824</v>
      </c>
      <c r="B24" s="17" t="s">
        <v>594</v>
      </c>
      <c r="C24" s="13" t="s">
        <v>591</v>
      </c>
      <c r="D24" s="32">
        <v>0</v>
      </c>
      <c r="E24" s="32">
        <v>0</v>
      </c>
      <c r="F24" s="32">
        <v>0</v>
      </c>
      <c r="G24" s="32">
        <f t="shared" si="0"/>
        <v>0</v>
      </c>
      <c r="H24" s="32">
        <f t="shared" si="0"/>
        <v>0</v>
      </c>
      <c r="I24" s="32">
        <f t="shared" si="1"/>
        <v>0</v>
      </c>
      <c r="J24" s="32" t="e">
        <f t="shared" si="2"/>
        <v>#DIV/0!</v>
      </c>
      <c r="K24" s="13" t="s">
        <v>416</v>
      </c>
    </row>
    <row r="25" spans="1:11" ht="31.5">
      <c r="A25" s="13" t="s">
        <v>825</v>
      </c>
      <c r="B25" s="17" t="s">
        <v>595</v>
      </c>
      <c r="C25" s="13" t="s">
        <v>591</v>
      </c>
      <c r="D25" s="32">
        <v>0</v>
      </c>
      <c r="E25" s="32">
        <v>0</v>
      </c>
      <c r="F25" s="32">
        <v>0</v>
      </c>
      <c r="G25" s="32">
        <f t="shared" si="0"/>
        <v>0</v>
      </c>
      <c r="H25" s="32">
        <f t="shared" si="0"/>
        <v>0</v>
      </c>
      <c r="I25" s="32">
        <f t="shared" si="1"/>
        <v>0</v>
      </c>
      <c r="J25" s="32" t="e">
        <f t="shared" si="2"/>
        <v>#DIV/0!</v>
      </c>
      <c r="K25" s="13" t="s">
        <v>416</v>
      </c>
    </row>
    <row r="26" spans="1:11" ht="31.5">
      <c r="A26" s="13" t="s">
        <v>826</v>
      </c>
      <c r="B26" s="17" t="s">
        <v>827</v>
      </c>
      <c r="C26" s="13" t="s">
        <v>591</v>
      </c>
      <c r="D26" s="32">
        <v>0</v>
      </c>
      <c r="E26" s="32">
        <v>0</v>
      </c>
      <c r="F26" s="32">
        <v>0</v>
      </c>
      <c r="G26" s="32">
        <f t="shared" si="0"/>
        <v>0</v>
      </c>
      <c r="H26" s="32">
        <f t="shared" si="0"/>
        <v>0</v>
      </c>
      <c r="I26" s="32">
        <f t="shared" si="1"/>
        <v>0</v>
      </c>
      <c r="J26" s="32" t="e">
        <f t="shared" si="2"/>
        <v>#DIV/0!</v>
      </c>
      <c r="K26" s="13" t="s">
        <v>416</v>
      </c>
    </row>
    <row r="27" spans="1:11" s="11" customFormat="1" ht="67.5" customHeight="1">
      <c r="A27" s="12" t="s">
        <v>828</v>
      </c>
      <c r="B27" s="24" t="s">
        <v>829</v>
      </c>
      <c r="C27" s="12" t="s">
        <v>591</v>
      </c>
      <c r="D27" s="31">
        <v>0.88512000000000002</v>
      </c>
      <c r="E27" s="31">
        <v>0</v>
      </c>
      <c r="F27" s="31">
        <v>0</v>
      </c>
      <c r="G27" s="31">
        <f t="shared" si="0"/>
        <v>0</v>
      </c>
      <c r="H27" s="31">
        <f t="shared" si="0"/>
        <v>0</v>
      </c>
      <c r="I27" s="31">
        <f t="shared" si="1"/>
        <v>-0.88512000000000002</v>
      </c>
      <c r="J27" s="31">
        <f t="shared" si="2"/>
        <v>-100</v>
      </c>
      <c r="K27" s="14" t="s">
        <v>942</v>
      </c>
    </row>
    <row r="28" spans="1:11" ht="31.5">
      <c r="A28" s="13" t="s">
        <v>830</v>
      </c>
      <c r="B28" s="17" t="s">
        <v>831</v>
      </c>
      <c r="C28" s="13" t="s">
        <v>591</v>
      </c>
      <c r="D28" s="32">
        <v>0</v>
      </c>
      <c r="E28" s="32">
        <v>0</v>
      </c>
      <c r="F28" s="32">
        <v>0</v>
      </c>
      <c r="G28" s="32">
        <f t="shared" si="0"/>
        <v>0</v>
      </c>
      <c r="H28" s="32">
        <f t="shared" si="0"/>
        <v>0</v>
      </c>
      <c r="I28" s="32">
        <f t="shared" ref="I28:I91" si="3">G28-D28</f>
        <v>0</v>
      </c>
      <c r="J28" s="32" t="e">
        <f t="shared" si="2"/>
        <v>#DIV/0!</v>
      </c>
      <c r="K28" s="13" t="s">
        <v>416</v>
      </c>
    </row>
    <row r="29" spans="1:11" s="11" customFormat="1" ht="65.25" customHeight="1">
      <c r="A29" s="12" t="s">
        <v>832</v>
      </c>
      <c r="B29" s="24" t="s">
        <v>833</v>
      </c>
      <c r="C29" s="12" t="s">
        <v>591</v>
      </c>
      <c r="D29" s="31">
        <f>D30+D32</f>
        <v>0.28943999999999998</v>
      </c>
      <c r="E29" s="31">
        <f>E30+E32</f>
        <v>0</v>
      </c>
      <c r="F29" s="31">
        <f>F30+F32</f>
        <v>0</v>
      </c>
      <c r="G29" s="31">
        <f t="shared" si="0"/>
        <v>0</v>
      </c>
      <c r="H29" s="31">
        <f t="shared" si="0"/>
        <v>0</v>
      </c>
      <c r="I29" s="31">
        <f t="shared" si="1"/>
        <v>-0.28943999999999998</v>
      </c>
      <c r="J29" s="31">
        <f t="shared" si="2"/>
        <v>-100</v>
      </c>
      <c r="K29" s="14" t="s">
        <v>942</v>
      </c>
    </row>
    <row r="30" spans="1:11" ht="38.25" customHeight="1">
      <c r="A30" s="13" t="s">
        <v>834</v>
      </c>
      <c r="B30" s="17" t="s">
        <v>835</v>
      </c>
      <c r="C30" s="13" t="s">
        <v>591</v>
      </c>
      <c r="D30" s="32">
        <v>0</v>
      </c>
      <c r="E30" s="32">
        <v>0</v>
      </c>
      <c r="F30" s="32">
        <v>0</v>
      </c>
      <c r="G30" s="32">
        <f t="shared" si="0"/>
        <v>0</v>
      </c>
      <c r="H30" s="32">
        <f t="shared" si="0"/>
        <v>0</v>
      </c>
      <c r="I30" s="32">
        <f t="shared" si="3"/>
        <v>0</v>
      </c>
      <c r="J30" s="32" t="e">
        <f t="shared" si="2"/>
        <v>#DIV/0!</v>
      </c>
      <c r="K30" s="13" t="s">
        <v>416</v>
      </c>
    </row>
    <row r="31" spans="1:11" ht="31.5">
      <c r="A31" s="13" t="s">
        <v>836</v>
      </c>
      <c r="B31" s="17" t="s">
        <v>837</v>
      </c>
      <c r="C31" s="13" t="s">
        <v>591</v>
      </c>
      <c r="D31" s="32">
        <v>0</v>
      </c>
      <c r="E31" s="32">
        <v>0</v>
      </c>
      <c r="F31" s="32">
        <v>0</v>
      </c>
      <c r="G31" s="32">
        <f t="shared" si="0"/>
        <v>0</v>
      </c>
      <c r="H31" s="32">
        <f t="shared" si="0"/>
        <v>0</v>
      </c>
      <c r="I31" s="32">
        <f t="shared" si="3"/>
        <v>0</v>
      </c>
      <c r="J31" s="32" t="e">
        <f t="shared" si="2"/>
        <v>#DIV/0!</v>
      </c>
      <c r="K31" s="13" t="s">
        <v>416</v>
      </c>
    </row>
    <row r="32" spans="1:11" ht="31.5">
      <c r="A32" s="13" t="s">
        <v>838</v>
      </c>
      <c r="B32" s="17" t="s">
        <v>839</v>
      </c>
      <c r="C32" s="13" t="s">
        <v>591</v>
      </c>
      <c r="D32" s="32">
        <v>0.28943999999999998</v>
      </c>
      <c r="E32" s="32">
        <v>0</v>
      </c>
      <c r="F32" s="32">
        <v>0</v>
      </c>
      <c r="G32" s="32">
        <f t="shared" si="0"/>
        <v>0</v>
      </c>
      <c r="H32" s="32">
        <f t="shared" si="0"/>
        <v>0</v>
      </c>
      <c r="I32" s="32">
        <f t="shared" ref="I32" si="4">H32-D32</f>
        <v>-0.28943999999999998</v>
      </c>
      <c r="J32" s="32">
        <f t="shared" si="2"/>
        <v>-100</v>
      </c>
      <c r="K32" s="14" t="s">
        <v>942</v>
      </c>
    </row>
    <row r="33" spans="1:11" ht="31.5">
      <c r="A33" s="13" t="s">
        <v>840</v>
      </c>
      <c r="B33" s="17" t="s">
        <v>837</v>
      </c>
      <c r="C33" s="13" t="s">
        <v>591</v>
      </c>
      <c r="D33" s="32">
        <v>0</v>
      </c>
      <c r="E33" s="32">
        <v>0</v>
      </c>
      <c r="F33" s="32">
        <v>0</v>
      </c>
      <c r="G33" s="32">
        <f t="shared" si="0"/>
        <v>0</v>
      </c>
      <c r="H33" s="32">
        <f t="shared" si="0"/>
        <v>0</v>
      </c>
      <c r="I33" s="32">
        <f t="shared" si="3"/>
        <v>0</v>
      </c>
      <c r="J33" s="32" t="e">
        <f t="shared" si="2"/>
        <v>#DIV/0!</v>
      </c>
      <c r="K33" s="13" t="s">
        <v>416</v>
      </c>
    </row>
    <row r="34" spans="1:11" ht="31.5">
      <c r="A34" s="13" t="s">
        <v>841</v>
      </c>
      <c r="B34" s="17" t="s">
        <v>842</v>
      </c>
      <c r="C34" s="13" t="s">
        <v>591</v>
      </c>
      <c r="D34" s="32">
        <v>0</v>
      </c>
      <c r="E34" s="32">
        <v>0</v>
      </c>
      <c r="F34" s="32">
        <v>0</v>
      </c>
      <c r="G34" s="32">
        <f t="shared" si="0"/>
        <v>0</v>
      </c>
      <c r="H34" s="32">
        <f t="shared" si="0"/>
        <v>0</v>
      </c>
      <c r="I34" s="32">
        <f t="shared" si="3"/>
        <v>0</v>
      </c>
      <c r="J34" s="32" t="e">
        <f t="shared" si="2"/>
        <v>#DIV/0!</v>
      </c>
      <c r="K34" s="13" t="s">
        <v>416</v>
      </c>
    </row>
    <row r="35" spans="1:11" ht="31.5">
      <c r="A35" s="13" t="s">
        <v>843</v>
      </c>
      <c r="B35" s="17" t="s">
        <v>715</v>
      </c>
      <c r="C35" s="13" t="s">
        <v>591</v>
      </c>
      <c r="D35" s="32">
        <v>0</v>
      </c>
      <c r="E35" s="32">
        <v>0</v>
      </c>
      <c r="F35" s="32">
        <v>0</v>
      </c>
      <c r="G35" s="32">
        <f t="shared" si="0"/>
        <v>0</v>
      </c>
      <c r="H35" s="32">
        <f t="shared" si="0"/>
        <v>0</v>
      </c>
      <c r="I35" s="32">
        <f t="shared" si="3"/>
        <v>0</v>
      </c>
      <c r="J35" s="32" t="e">
        <f t="shared" si="2"/>
        <v>#DIV/0!</v>
      </c>
      <c r="K35" s="13" t="s">
        <v>416</v>
      </c>
    </row>
    <row r="36" spans="1:11" ht="31.5">
      <c r="A36" s="13" t="s">
        <v>844</v>
      </c>
      <c r="B36" s="17" t="s">
        <v>845</v>
      </c>
      <c r="C36" s="13" t="s">
        <v>591</v>
      </c>
      <c r="D36" s="32">
        <v>0</v>
      </c>
      <c r="E36" s="32">
        <v>0</v>
      </c>
      <c r="F36" s="32">
        <v>0</v>
      </c>
      <c r="G36" s="32">
        <f t="shared" si="0"/>
        <v>0</v>
      </c>
      <c r="H36" s="32">
        <f t="shared" si="0"/>
        <v>0</v>
      </c>
      <c r="I36" s="32">
        <f t="shared" si="3"/>
        <v>0</v>
      </c>
      <c r="J36" s="32" t="e">
        <f t="shared" si="2"/>
        <v>#DIV/0!</v>
      </c>
      <c r="K36" s="13" t="s">
        <v>416</v>
      </c>
    </row>
    <row r="37" spans="1:11" ht="31.5">
      <c r="A37" s="13" t="s">
        <v>846</v>
      </c>
      <c r="B37" s="17" t="s">
        <v>603</v>
      </c>
      <c r="C37" s="13" t="s">
        <v>591</v>
      </c>
      <c r="D37" s="32">
        <v>0</v>
      </c>
      <c r="E37" s="32">
        <v>0</v>
      </c>
      <c r="F37" s="32">
        <v>0</v>
      </c>
      <c r="G37" s="32">
        <f t="shared" si="0"/>
        <v>0</v>
      </c>
      <c r="H37" s="32">
        <f t="shared" si="0"/>
        <v>0</v>
      </c>
      <c r="I37" s="32">
        <f t="shared" si="3"/>
        <v>0</v>
      </c>
      <c r="J37" s="32" t="e">
        <f t="shared" si="2"/>
        <v>#DIV/0!</v>
      </c>
      <c r="K37" s="13" t="s">
        <v>416</v>
      </c>
    </row>
    <row r="38" spans="1:11" ht="31.5">
      <c r="A38" s="13" t="s">
        <v>847</v>
      </c>
      <c r="B38" s="17" t="s">
        <v>604</v>
      </c>
      <c r="C38" s="13" t="s">
        <v>591</v>
      </c>
      <c r="D38" s="32">
        <v>0</v>
      </c>
      <c r="E38" s="32">
        <v>0</v>
      </c>
      <c r="F38" s="32">
        <v>0</v>
      </c>
      <c r="G38" s="32">
        <f t="shared" si="0"/>
        <v>0</v>
      </c>
      <c r="H38" s="32">
        <f t="shared" si="0"/>
        <v>0</v>
      </c>
      <c r="I38" s="32">
        <f t="shared" si="3"/>
        <v>0</v>
      </c>
      <c r="J38" s="32" t="e">
        <f t="shared" si="2"/>
        <v>#DIV/0!</v>
      </c>
      <c r="K38" s="13" t="s">
        <v>416</v>
      </c>
    </row>
    <row r="39" spans="1:11" ht="31.5">
      <c r="A39" s="21" t="s">
        <v>284</v>
      </c>
      <c r="B39" s="17" t="s">
        <v>144</v>
      </c>
      <c r="C39" s="13" t="s">
        <v>591</v>
      </c>
      <c r="D39" s="32">
        <v>0</v>
      </c>
      <c r="E39" s="32">
        <v>0</v>
      </c>
      <c r="F39" s="32">
        <v>0</v>
      </c>
      <c r="G39" s="32">
        <f t="shared" si="0"/>
        <v>0</v>
      </c>
      <c r="H39" s="32">
        <f t="shared" si="0"/>
        <v>0</v>
      </c>
      <c r="I39" s="32">
        <f t="shared" si="3"/>
        <v>0</v>
      </c>
      <c r="J39" s="32" t="e">
        <f t="shared" si="2"/>
        <v>#DIV/0!</v>
      </c>
      <c r="K39" s="13" t="s">
        <v>416</v>
      </c>
    </row>
    <row r="40" spans="1:11" ht="31.5">
      <c r="A40" s="13" t="s">
        <v>848</v>
      </c>
      <c r="B40" s="17" t="s">
        <v>593</v>
      </c>
      <c r="C40" s="13" t="s">
        <v>591</v>
      </c>
      <c r="D40" s="32">
        <v>0</v>
      </c>
      <c r="E40" s="32">
        <v>0</v>
      </c>
      <c r="F40" s="32">
        <v>0</v>
      </c>
      <c r="G40" s="32">
        <f t="shared" si="0"/>
        <v>0</v>
      </c>
      <c r="H40" s="32">
        <f t="shared" si="0"/>
        <v>0</v>
      </c>
      <c r="I40" s="32">
        <f t="shared" si="3"/>
        <v>0</v>
      </c>
      <c r="J40" s="32" t="e">
        <f t="shared" si="2"/>
        <v>#DIV/0!</v>
      </c>
      <c r="K40" s="13" t="s">
        <v>416</v>
      </c>
    </row>
    <row r="41" spans="1:11" ht="31.5">
      <c r="A41" s="13" t="s">
        <v>849</v>
      </c>
      <c r="B41" s="17" t="s">
        <v>594</v>
      </c>
      <c r="C41" s="13" t="s">
        <v>591</v>
      </c>
      <c r="D41" s="32">
        <v>0</v>
      </c>
      <c r="E41" s="32">
        <v>0</v>
      </c>
      <c r="F41" s="32">
        <v>0</v>
      </c>
      <c r="G41" s="32">
        <f t="shared" si="0"/>
        <v>0</v>
      </c>
      <c r="H41" s="32">
        <f t="shared" si="0"/>
        <v>0</v>
      </c>
      <c r="I41" s="32">
        <f t="shared" si="3"/>
        <v>0</v>
      </c>
      <c r="J41" s="32" t="e">
        <f t="shared" si="2"/>
        <v>#DIV/0!</v>
      </c>
      <c r="K41" s="13" t="s">
        <v>416</v>
      </c>
    </row>
    <row r="42" spans="1:11" ht="31.5">
      <c r="A42" s="13" t="s">
        <v>850</v>
      </c>
      <c r="B42" s="17" t="s">
        <v>595</v>
      </c>
      <c r="C42" s="13" t="s">
        <v>591</v>
      </c>
      <c r="D42" s="32">
        <v>0</v>
      </c>
      <c r="E42" s="32">
        <v>0</v>
      </c>
      <c r="F42" s="32">
        <v>0</v>
      </c>
      <c r="G42" s="32">
        <f t="shared" si="0"/>
        <v>0</v>
      </c>
      <c r="H42" s="32">
        <f t="shared" si="0"/>
        <v>0</v>
      </c>
      <c r="I42" s="32">
        <f t="shared" si="3"/>
        <v>0</v>
      </c>
      <c r="J42" s="32" t="e">
        <f t="shared" si="2"/>
        <v>#DIV/0!</v>
      </c>
      <c r="K42" s="13" t="s">
        <v>416</v>
      </c>
    </row>
    <row r="43" spans="1:11" s="11" customFormat="1" ht="126.75" customHeight="1">
      <c r="A43" s="22" t="s">
        <v>285</v>
      </c>
      <c r="B43" s="24" t="s">
        <v>851</v>
      </c>
      <c r="C43" s="12" t="s">
        <v>591</v>
      </c>
      <c r="D43" s="31">
        <v>0</v>
      </c>
      <c r="E43" s="31">
        <v>0</v>
      </c>
      <c r="F43" s="31">
        <v>1.6996</v>
      </c>
      <c r="G43" s="31">
        <f t="shared" si="0"/>
        <v>1.6996</v>
      </c>
      <c r="H43" s="31">
        <v>2.5910000000000002</v>
      </c>
      <c r="I43" s="31">
        <f t="shared" ref="I43:I45" si="5">H43-D43</f>
        <v>2.5910000000000002</v>
      </c>
      <c r="J43" s="31" t="e">
        <f t="shared" si="2"/>
        <v>#DIV/0!</v>
      </c>
      <c r="K43" s="14" t="s">
        <v>218</v>
      </c>
    </row>
    <row r="44" spans="1:11" s="11" customFormat="1" ht="69" customHeight="1">
      <c r="A44" s="12">
        <v>1.2</v>
      </c>
      <c r="B44" s="24" t="s">
        <v>852</v>
      </c>
      <c r="C44" s="12" t="s">
        <v>591</v>
      </c>
      <c r="D44" s="31">
        <f>D45+D58+D59</f>
        <v>0.25880999999999998</v>
      </c>
      <c r="E44" s="31">
        <f>E45+E58+E59</f>
        <v>0</v>
      </c>
      <c r="F44" s="31">
        <f>F45+F58+F59</f>
        <v>0</v>
      </c>
      <c r="G44" s="31">
        <f t="shared" si="0"/>
        <v>0</v>
      </c>
      <c r="H44" s="31">
        <f t="shared" si="0"/>
        <v>0</v>
      </c>
      <c r="I44" s="31">
        <f t="shared" si="5"/>
        <v>-0.25880999999999998</v>
      </c>
      <c r="J44" s="31">
        <f t="shared" si="2"/>
        <v>-100</v>
      </c>
      <c r="K44" s="14" t="s">
        <v>942</v>
      </c>
    </row>
    <row r="45" spans="1:11" ht="66.75" customHeight="1">
      <c r="A45" s="21" t="s">
        <v>380</v>
      </c>
      <c r="B45" s="17" t="s">
        <v>853</v>
      </c>
      <c r="C45" s="13" t="s">
        <v>591</v>
      </c>
      <c r="D45" s="32">
        <f>D46+D50+D51+D52+D53+D54+D55</f>
        <v>0.25880999999999998</v>
      </c>
      <c r="E45" s="32">
        <f>E46+E50+E51+E52+E53+E54+E55</f>
        <v>0</v>
      </c>
      <c r="F45" s="32">
        <f>F46+F50+F51+F52+F53+F54+F55</f>
        <v>0</v>
      </c>
      <c r="G45" s="32">
        <f t="shared" si="0"/>
        <v>0</v>
      </c>
      <c r="H45" s="32">
        <f t="shared" si="0"/>
        <v>0</v>
      </c>
      <c r="I45" s="32">
        <f t="shared" si="5"/>
        <v>-0.25880999999999998</v>
      </c>
      <c r="J45" s="32">
        <f t="shared" si="2"/>
        <v>-100</v>
      </c>
      <c r="K45" s="14" t="s">
        <v>942</v>
      </c>
    </row>
    <row r="46" spans="1:11" ht="31.5">
      <c r="A46" s="13" t="s">
        <v>854</v>
      </c>
      <c r="B46" s="17" t="s">
        <v>855</v>
      </c>
      <c r="C46" s="13" t="s">
        <v>591</v>
      </c>
      <c r="D46" s="32">
        <v>0</v>
      </c>
      <c r="E46" s="32">
        <v>0</v>
      </c>
      <c r="F46" s="32">
        <v>0</v>
      </c>
      <c r="G46" s="32">
        <f t="shared" si="0"/>
        <v>0</v>
      </c>
      <c r="H46" s="32">
        <f t="shared" si="0"/>
        <v>0</v>
      </c>
      <c r="I46" s="32">
        <f t="shared" si="3"/>
        <v>0</v>
      </c>
      <c r="J46" s="32" t="e">
        <f t="shared" si="2"/>
        <v>#DIV/0!</v>
      </c>
      <c r="K46" s="13" t="s">
        <v>416</v>
      </c>
    </row>
    <row r="47" spans="1:11" ht="31.5">
      <c r="A47" s="13" t="s">
        <v>856</v>
      </c>
      <c r="B47" s="17" t="s">
        <v>593</v>
      </c>
      <c r="C47" s="13" t="s">
        <v>591</v>
      </c>
      <c r="D47" s="32">
        <v>0</v>
      </c>
      <c r="E47" s="32">
        <v>0</v>
      </c>
      <c r="F47" s="32">
        <v>0</v>
      </c>
      <c r="G47" s="32">
        <f t="shared" si="0"/>
        <v>0</v>
      </c>
      <c r="H47" s="32">
        <f t="shared" si="0"/>
        <v>0</v>
      </c>
      <c r="I47" s="32">
        <f t="shared" si="3"/>
        <v>0</v>
      </c>
      <c r="J47" s="32" t="e">
        <f t="shared" si="2"/>
        <v>#DIV/0!</v>
      </c>
      <c r="K47" s="13" t="s">
        <v>416</v>
      </c>
    </row>
    <row r="48" spans="1:11" ht="31.5">
      <c r="A48" s="13" t="s">
        <v>857</v>
      </c>
      <c r="B48" s="17" t="s">
        <v>594</v>
      </c>
      <c r="C48" s="13" t="s">
        <v>591</v>
      </c>
      <c r="D48" s="32">
        <v>0</v>
      </c>
      <c r="E48" s="32">
        <v>0</v>
      </c>
      <c r="F48" s="32">
        <v>0</v>
      </c>
      <c r="G48" s="32">
        <f t="shared" si="0"/>
        <v>0</v>
      </c>
      <c r="H48" s="32">
        <f t="shared" si="0"/>
        <v>0</v>
      </c>
      <c r="I48" s="32">
        <f t="shared" si="3"/>
        <v>0</v>
      </c>
      <c r="J48" s="32" t="e">
        <f t="shared" si="2"/>
        <v>#DIV/0!</v>
      </c>
      <c r="K48" s="13" t="s">
        <v>416</v>
      </c>
    </row>
    <row r="49" spans="1:11" ht="31.5">
      <c r="A49" s="13" t="s">
        <v>858</v>
      </c>
      <c r="B49" s="17" t="s">
        <v>595</v>
      </c>
      <c r="C49" s="13" t="s">
        <v>591</v>
      </c>
      <c r="D49" s="32">
        <v>0</v>
      </c>
      <c r="E49" s="32">
        <v>0</v>
      </c>
      <c r="F49" s="32">
        <v>0</v>
      </c>
      <c r="G49" s="32">
        <f t="shared" si="0"/>
        <v>0</v>
      </c>
      <c r="H49" s="32">
        <f t="shared" si="0"/>
        <v>0</v>
      </c>
      <c r="I49" s="32">
        <f t="shared" si="3"/>
        <v>0</v>
      </c>
      <c r="J49" s="32" t="e">
        <f t="shared" si="2"/>
        <v>#DIV/0!</v>
      </c>
      <c r="K49" s="13" t="s">
        <v>416</v>
      </c>
    </row>
    <row r="50" spans="1:11" ht="31.5">
      <c r="A50" s="13" t="s">
        <v>859</v>
      </c>
      <c r="B50" s="17" t="s">
        <v>705</v>
      </c>
      <c r="C50" s="13" t="s">
        <v>591</v>
      </c>
      <c r="D50" s="32">
        <v>0</v>
      </c>
      <c r="E50" s="32">
        <v>0</v>
      </c>
      <c r="F50" s="32">
        <v>0</v>
      </c>
      <c r="G50" s="32">
        <f t="shared" si="0"/>
        <v>0</v>
      </c>
      <c r="H50" s="32">
        <f t="shared" si="0"/>
        <v>0</v>
      </c>
      <c r="I50" s="32">
        <f t="shared" si="3"/>
        <v>0</v>
      </c>
      <c r="J50" s="32" t="e">
        <f t="shared" si="2"/>
        <v>#DIV/0!</v>
      </c>
      <c r="K50" s="13" t="s">
        <v>416</v>
      </c>
    </row>
    <row r="51" spans="1:11" ht="68.25" customHeight="1">
      <c r="A51" s="13" t="s">
        <v>860</v>
      </c>
      <c r="B51" s="17" t="s">
        <v>707</v>
      </c>
      <c r="C51" s="13" t="s">
        <v>591</v>
      </c>
      <c r="D51" s="32">
        <v>0.25880999999999998</v>
      </c>
      <c r="E51" s="32">
        <v>0</v>
      </c>
      <c r="F51" s="32">
        <v>0</v>
      </c>
      <c r="G51" s="32">
        <f t="shared" si="0"/>
        <v>0</v>
      </c>
      <c r="H51" s="32">
        <f t="shared" si="0"/>
        <v>0</v>
      </c>
      <c r="I51" s="32">
        <f t="shared" si="3"/>
        <v>-0.25880999999999998</v>
      </c>
      <c r="J51" s="32">
        <f t="shared" si="2"/>
        <v>-100</v>
      </c>
      <c r="K51" s="14" t="s">
        <v>942</v>
      </c>
    </row>
    <row r="52" spans="1:11" ht="31.5">
      <c r="A52" s="13" t="s">
        <v>861</v>
      </c>
      <c r="B52" s="17" t="s">
        <v>709</v>
      </c>
      <c r="C52" s="13" t="s">
        <v>591</v>
      </c>
      <c r="D52" s="32">
        <v>0</v>
      </c>
      <c r="E52" s="32">
        <v>0</v>
      </c>
      <c r="F52" s="32">
        <v>0</v>
      </c>
      <c r="G52" s="32">
        <f t="shared" si="0"/>
        <v>0</v>
      </c>
      <c r="H52" s="32">
        <f t="shared" si="0"/>
        <v>0</v>
      </c>
      <c r="I52" s="32">
        <f t="shared" si="3"/>
        <v>0</v>
      </c>
      <c r="J52" s="32" t="e">
        <f t="shared" si="2"/>
        <v>#DIV/0!</v>
      </c>
      <c r="K52" s="13" t="s">
        <v>416</v>
      </c>
    </row>
    <row r="53" spans="1:11" ht="31.5">
      <c r="A53" s="13" t="s">
        <v>862</v>
      </c>
      <c r="B53" s="17" t="s">
        <v>713</v>
      </c>
      <c r="C53" s="13" t="s">
        <v>591</v>
      </c>
      <c r="D53" s="32">
        <v>0</v>
      </c>
      <c r="E53" s="32">
        <v>0</v>
      </c>
      <c r="F53" s="32">
        <v>0</v>
      </c>
      <c r="G53" s="32">
        <f t="shared" si="0"/>
        <v>0</v>
      </c>
      <c r="H53" s="32">
        <f t="shared" si="0"/>
        <v>0</v>
      </c>
      <c r="I53" s="32">
        <f t="shared" si="3"/>
        <v>0</v>
      </c>
      <c r="J53" s="32" t="e">
        <f t="shared" si="2"/>
        <v>#DIV/0!</v>
      </c>
      <c r="K53" s="13" t="s">
        <v>416</v>
      </c>
    </row>
    <row r="54" spans="1:11" ht="31.5">
      <c r="A54" s="13" t="s">
        <v>863</v>
      </c>
      <c r="B54" s="17" t="s">
        <v>715</v>
      </c>
      <c r="C54" s="13" t="s">
        <v>591</v>
      </c>
      <c r="D54" s="32">
        <v>0</v>
      </c>
      <c r="E54" s="32">
        <v>0</v>
      </c>
      <c r="F54" s="32">
        <v>0</v>
      </c>
      <c r="G54" s="32">
        <f t="shared" si="0"/>
        <v>0</v>
      </c>
      <c r="H54" s="32">
        <f t="shared" si="0"/>
        <v>0</v>
      </c>
      <c r="I54" s="32">
        <f t="shared" si="3"/>
        <v>0</v>
      </c>
      <c r="J54" s="32" t="e">
        <f t="shared" si="2"/>
        <v>#DIV/0!</v>
      </c>
      <c r="K54" s="13" t="s">
        <v>416</v>
      </c>
    </row>
    <row r="55" spans="1:11" ht="31.5">
      <c r="A55" s="13" t="s">
        <v>864</v>
      </c>
      <c r="B55" s="17" t="s">
        <v>717</v>
      </c>
      <c r="C55" s="13" t="s">
        <v>591</v>
      </c>
      <c r="D55" s="32">
        <f>D56+D57</f>
        <v>0</v>
      </c>
      <c r="E55" s="32">
        <f>E56+E57</f>
        <v>0</v>
      </c>
      <c r="F55" s="32">
        <f>F56+F57</f>
        <v>0</v>
      </c>
      <c r="G55" s="32">
        <f t="shared" si="0"/>
        <v>0</v>
      </c>
      <c r="H55" s="32">
        <f t="shared" si="0"/>
        <v>0</v>
      </c>
      <c r="I55" s="32">
        <f t="shared" si="3"/>
        <v>0</v>
      </c>
      <c r="J55" s="32" t="e">
        <f t="shared" si="2"/>
        <v>#DIV/0!</v>
      </c>
      <c r="K55" s="13" t="s">
        <v>416</v>
      </c>
    </row>
    <row r="56" spans="1:11" ht="31.5">
      <c r="A56" s="13" t="s">
        <v>865</v>
      </c>
      <c r="B56" s="17" t="s">
        <v>603</v>
      </c>
      <c r="C56" s="13" t="s">
        <v>591</v>
      </c>
      <c r="D56" s="32">
        <v>0</v>
      </c>
      <c r="E56" s="32">
        <v>0</v>
      </c>
      <c r="F56" s="32">
        <v>0</v>
      </c>
      <c r="G56" s="32">
        <f t="shared" si="0"/>
        <v>0</v>
      </c>
      <c r="H56" s="32">
        <f t="shared" si="0"/>
        <v>0</v>
      </c>
      <c r="I56" s="32">
        <f t="shared" si="3"/>
        <v>0</v>
      </c>
      <c r="J56" s="32" t="e">
        <f t="shared" si="2"/>
        <v>#DIV/0!</v>
      </c>
      <c r="K56" s="13" t="s">
        <v>416</v>
      </c>
    </row>
    <row r="57" spans="1:11" ht="31.5">
      <c r="A57" s="13" t="s">
        <v>866</v>
      </c>
      <c r="B57" s="17" t="s">
        <v>604</v>
      </c>
      <c r="C57" s="13" t="s">
        <v>591</v>
      </c>
      <c r="D57" s="32">
        <v>0</v>
      </c>
      <c r="E57" s="32">
        <v>0</v>
      </c>
      <c r="F57" s="32">
        <v>0</v>
      </c>
      <c r="G57" s="32">
        <f t="shared" si="0"/>
        <v>0</v>
      </c>
      <c r="H57" s="32">
        <f t="shared" si="0"/>
        <v>0</v>
      </c>
      <c r="I57" s="32">
        <f t="shared" si="3"/>
        <v>0</v>
      </c>
      <c r="J57" s="32" t="e">
        <f t="shared" si="2"/>
        <v>#DIV/0!</v>
      </c>
      <c r="K57" s="13" t="s">
        <v>416</v>
      </c>
    </row>
    <row r="58" spans="1:11" ht="31.5">
      <c r="A58" s="21" t="s">
        <v>381</v>
      </c>
      <c r="B58" s="17" t="s">
        <v>867</v>
      </c>
      <c r="C58" s="13" t="s">
        <v>591</v>
      </c>
      <c r="D58" s="32">
        <v>0</v>
      </c>
      <c r="E58" s="32">
        <v>0</v>
      </c>
      <c r="F58" s="32">
        <v>0</v>
      </c>
      <c r="G58" s="32">
        <f t="shared" si="0"/>
        <v>0</v>
      </c>
      <c r="H58" s="32">
        <f t="shared" si="0"/>
        <v>0</v>
      </c>
      <c r="I58" s="32">
        <f t="shared" si="3"/>
        <v>0</v>
      </c>
      <c r="J58" s="32" t="e">
        <f t="shared" si="2"/>
        <v>#DIV/0!</v>
      </c>
      <c r="K58" s="13" t="s">
        <v>416</v>
      </c>
    </row>
    <row r="59" spans="1:11" ht="31.5">
      <c r="A59" s="21" t="s">
        <v>382</v>
      </c>
      <c r="B59" s="17" t="s">
        <v>868</v>
      </c>
      <c r="C59" s="13" t="s">
        <v>591</v>
      </c>
      <c r="D59" s="32">
        <v>0</v>
      </c>
      <c r="E59" s="32">
        <v>0</v>
      </c>
      <c r="F59" s="32">
        <v>0</v>
      </c>
      <c r="G59" s="32">
        <f t="shared" si="0"/>
        <v>0</v>
      </c>
      <c r="H59" s="32">
        <f t="shared" si="0"/>
        <v>0</v>
      </c>
      <c r="I59" s="32">
        <f t="shared" si="3"/>
        <v>0</v>
      </c>
      <c r="J59" s="32" t="e">
        <f t="shared" si="2"/>
        <v>#DIV/0!</v>
      </c>
      <c r="K59" s="13" t="s">
        <v>416</v>
      </c>
    </row>
    <row r="60" spans="1:11" ht="31.5">
      <c r="A60" s="13" t="s">
        <v>869</v>
      </c>
      <c r="B60" s="17" t="s">
        <v>855</v>
      </c>
      <c r="C60" s="13" t="s">
        <v>591</v>
      </c>
      <c r="D60" s="32">
        <v>0</v>
      </c>
      <c r="E60" s="32">
        <v>0</v>
      </c>
      <c r="F60" s="32">
        <v>0</v>
      </c>
      <c r="G60" s="32">
        <f t="shared" si="0"/>
        <v>0</v>
      </c>
      <c r="H60" s="32">
        <f t="shared" si="0"/>
        <v>0</v>
      </c>
      <c r="I60" s="32">
        <f t="shared" si="3"/>
        <v>0</v>
      </c>
      <c r="J60" s="32" t="e">
        <f t="shared" si="2"/>
        <v>#DIV/0!</v>
      </c>
      <c r="K60" s="13" t="s">
        <v>416</v>
      </c>
    </row>
    <row r="61" spans="1:11" ht="38.25" customHeight="1">
      <c r="A61" s="13" t="s">
        <v>870</v>
      </c>
      <c r="B61" s="17" t="s">
        <v>593</v>
      </c>
      <c r="C61" s="13" t="s">
        <v>591</v>
      </c>
      <c r="D61" s="32">
        <v>0</v>
      </c>
      <c r="E61" s="32">
        <v>0</v>
      </c>
      <c r="F61" s="32">
        <v>0</v>
      </c>
      <c r="G61" s="32">
        <f t="shared" si="0"/>
        <v>0</v>
      </c>
      <c r="H61" s="32">
        <f t="shared" si="0"/>
        <v>0</v>
      </c>
      <c r="I61" s="32">
        <f t="shared" si="3"/>
        <v>0</v>
      </c>
      <c r="J61" s="32" t="e">
        <f t="shared" si="2"/>
        <v>#DIV/0!</v>
      </c>
      <c r="K61" s="13" t="s">
        <v>416</v>
      </c>
    </row>
    <row r="62" spans="1:11" ht="38.25" customHeight="1">
      <c r="A62" s="13" t="s">
        <v>145</v>
      </c>
      <c r="B62" s="17" t="s">
        <v>594</v>
      </c>
      <c r="C62" s="13" t="s">
        <v>591</v>
      </c>
      <c r="D62" s="32">
        <v>0</v>
      </c>
      <c r="E62" s="32">
        <v>0</v>
      </c>
      <c r="F62" s="32">
        <v>0</v>
      </c>
      <c r="G62" s="32">
        <f t="shared" si="0"/>
        <v>0</v>
      </c>
      <c r="H62" s="32">
        <f t="shared" si="0"/>
        <v>0</v>
      </c>
      <c r="I62" s="32">
        <f t="shared" si="3"/>
        <v>0</v>
      </c>
      <c r="J62" s="32" t="e">
        <f t="shared" si="2"/>
        <v>#DIV/0!</v>
      </c>
      <c r="K62" s="13" t="s">
        <v>416</v>
      </c>
    </row>
    <row r="63" spans="1:11" ht="40.5" customHeight="1">
      <c r="A63" s="13" t="s">
        <v>871</v>
      </c>
      <c r="B63" s="17" t="s">
        <v>595</v>
      </c>
      <c r="C63" s="13" t="s">
        <v>591</v>
      </c>
      <c r="D63" s="32">
        <v>0</v>
      </c>
      <c r="E63" s="32">
        <v>0</v>
      </c>
      <c r="F63" s="32">
        <v>0</v>
      </c>
      <c r="G63" s="32">
        <f t="shared" si="0"/>
        <v>0</v>
      </c>
      <c r="H63" s="32">
        <f t="shared" si="0"/>
        <v>0</v>
      </c>
      <c r="I63" s="32">
        <f t="shared" si="3"/>
        <v>0</v>
      </c>
      <c r="J63" s="32" t="e">
        <f t="shared" si="2"/>
        <v>#DIV/0!</v>
      </c>
      <c r="K63" s="13" t="s">
        <v>416</v>
      </c>
    </row>
    <row r="64" spans="1:11" ht="31.5">
      <c r="A64" s="13" t="s">
        <v>872</v>
      </c>
      <c r="B64" s="17" t="s">
        <v>705</v>
      </c>
      <c r="C64" s="13" t="s">
        <v>591</v>
      </c>
      <c r="D64" s="32">
        <v>0</v>
      </c>
      <c r="E64" s="32">
        <v>0</v>
      </c>
      <c r="F64" s="32">
        <v>0</v>
      </c>
      <c r="G64" s="32">
        <f t="shared" si="0"/>
        <v>0</v>
      </c>
      <c r="H64" s="32">
        <f t="shared" si="0"/>
        <v>0</v>
      </c>
      <c r="I64" s="32">
        <f t="shared" si="3"/>
        <v>0</v>
      </c>
      <c r="J64" s="32" t="e">
        <f t="shared" si="2"/>
        <v>#DIV/0!</v>
      </c>
      <c r="K64" s="13" t="s">
        <v>416</v>
      </c>
    </row>
    <row r="65" spans="1:11" ht="31.5">
      <c r="A65" s="13" t="s">
        <v>873</v>
      </c>
      <c r="B65" s="17" t="s">
        <v>707</v>
      </c>
      <c r="C65" s="13" t="s">
        <v>591</v>
      </c>
      <c r="D65" s="32">
        <v>0</v>
      </c>
      <c r="E65" s="32">
        <v>0</v>
      </c>
      <c r="F65" s="32">
        <v>0</v>
      </c>
      <c r="G65" s="32">
        <f t="shared" si="0"/>
        <v>0</v>
      </c>
      <c r="H65" s="32">
        <f t="shared" si="0"/>
        <v>0</v>
      </c>
      <c r="I65" s="32">
        <f t="shared" si="3"/>
        <v>0</v>
      </c>
      <c r="J65" s="32" t="e">
        <f t="shared" si="2"/>
        <v>#DIV/0!</v>
      </c>
      <c r="K65" s="13" t="s">
        <v>416</v>
      </c>
    </row>
    <row r="66" spans="1:11" ht="31.5">
      <c r="A66" s="13" t="s">
        <v>874</v>
      </c>
      <c r="B66" s="17" t="s">
        <v>709</v>
      </c>
      <c r="C66" s="13" t="s">
        <v>591</v>
      </c>
      <c r="D66" s="32">
        <v>0</v>
      </c>
      <c r="E66" s="32">
        <v>0</v>
      </c>
      <c r="F66" s="32">
        <v>0</v>
      </c>
      <c r="G66" s="32">
        <f t="shared" si="0"/>
        <v>0</v>
      </c>
      <c r="H66" s="32">
        <f t="shared" si="0"/>
        <v>0</v>
      </c>
      <c r="I66" s="32">
        <f t="shared" si="3"/>
        <v>0</v>
      </c>
      <c r="J66" s="32" t="e">
        <f t="shared" si="2"/>
        <v>#DIV/0!</v>
      </c>
      <c r="K66" s="13" t="s">
        <v>416</v>
      </c>
    </row>
    <row r="67" spans="1:11" ht="31.5">
      <c r="A67" s="13" t="s">
        <v>875</v>
      </c>
      <c r="B67" s="17" t="s">
        <v>713</v>
      </c>
      <c r="C67" s="13" t="s">
        <v>591</v>
      </c>
      <c r="D67" s="32">
        <v>0</v>
      </c>
      <c r="E67" s="32">
        <v>0</v>
      </c>
      <c r="F67" s="32">
        <v>0</v>
      </c>
      <c r="G67" s="32">
        <f t="shared" si="0"/>
        <v>0</v>
      </c>
      <c r="H67" s="32">
        <f t="shared" si="0"/>
        <v>0</v>
      </c>
      <c r="I67" s="32">
        <f t="shared" si="3"/>
        <v>0</v>
      </c>
      <c r="J67" s="32" t="e">
        <f t="shared" si="2"/>
        <v>#DIV/0!</v>
      </c>
      <c r="K67" s="13" t="s">
        <v>416</v>
      </c>
    </row>
    <row r="68" spans="1:11" ht="31.5">
      <c r="A68" s="13" t="s">
        <v>876</v>
      </c>
      <c r="B68" s="17" t="s">
        <v>715</v>
      </c>
      <c r="C68" s="13" t="s">
        <v>591</v>
      </c>
      <c r="D68" s="32">
        <v>0</v>
      </c>
      <c r="E68" s="32">
        <v>0</v>
      </c>
      <c r="F68" s="32">
        <v>0</v>
      </c>
      <c r="G68" s="32">
        <f t="shared" si="0"/>
        <v>0</v>
      </c>
      <c r="H68" s="32">
        <f t="shared" si="0"/>
        <v>0</v>
      </c>
      <c r="I68" s="32">
        <f t="shared" si="3"/>
        <v>0</v>
      </c>
      <c r="J68" s="32" t="e">
        <f t="shared" si="2"/>
        <v>#DIV/0!</v>
      </c>
      <c r="K68" s="13" t="s">
        <v>416</v>
      </c>
    </row>
    <row r="69" spans="1:11" ht="31.5">
      <c r="A69" s="13" t="s">
        <v>877</v>
      </c>
      <c r="B69" s="17" t="s">
        <v>717</v>
      </c>
      <c r="C69" s="13" t="s">
        <v>591</v>
      </c>
      <c r="D69" s="32">
        <v>0</v>
      </c>
      <c r="E69" s="32">
        <v>0</v>
      </c>
      <c r="F69" s="32">
        <v>0</v>
      </c>
      <c r="G69" s="32">
        <f t="shared" si="0"/>
        <v>0</v>
      </c>
      <c r="H69" s="32">
        <f t="shared" si="0"/>
        <v>0</v>
      </c>
      <c r="I69" s="32">
        <f t="shared" si="3"/>
        <v>0</v>
      </c>
      <c r="J69" s="32" t="e">
        <f t="shared" si="2"/>
        <v>#DIV/0!</v>
      </c>
      <c r="K69" s="13" t="s">
        <v>416</v>
      </c>
    </row>
    <row r="70" spans="1:11" ht="31.5">
      <c r="A70" s="13" t="s">
        <v>878</v>
      </c>
      <c r="B70" s="17" t="s">
        <v>603</v>
      </c>
      <c r="C70" s="13" t="s">
        <v>591</v>
      </c>
      <c r="D70" s="32">
        <v>0</v>
      </c>
      <c r="E70" s="32">
        <v>0</v>
      </c>
      <c r="F70" s="32">
        <v>0</v>
      </c>
      <c r="G70" s="32">
        <f t="shared" si="0"/>
        <v>0</v>
      </c>
      <c r="H70" s="32">
        <f t="shared" si="0"/>
        <v>0</v>
      </c>
      <c r="I70" s="32">
        <f t="shared" si="3"/>
        <v>0</v>
      </c>
      <c r="J70" s="32" t="e">
        <f t="shared" si="2"/>
        <v>#DIV/0!</v>
      </c>
      <c r="K70" s="13" t="s">
        <v>416</v>
      </c>
    </row>
    <row r="71" spans="1:11" ht="31.5">
      <c r="A71" s="13" t="s">
        <v>879</v>
      </c>
      <c r="B71" s="17" t="s">
        <v>604</v>
      </c>
      <c r="C71" s="13" t="s">
        <v>591</v>
      </c>
      <c r="D71" s="32">
        <v>0</v>
      </c>
      <c r="E71" s="32">
        <v>0</v>
      </c>
      <c r="F71" s="32">
        <v>0</v>
      </c>
      <c r="G71" s="32">
        <f t="shared" si="0"/>
        <v>0</v>
      </c>
      <c r="H71" s="32">
        <f t="shared" si="0"/>
        <v>0</v>
      </c>
      <c r="I71" s="32">
        <f t="shared" si="3"/>
        <v>0</v>
      </c>
      <c r="J71" s="32" t="e">
        <f t="shared" si="2"/>
        <v>#DIV/0!</v>
      </c>
      <c r="K71" s="13" t="s">
        <v>416</v>
      </c>
    </row>
    <row r="72" spans="1:11" s="11" customFormat="1" ht="31.5">
      <c r="A72" s="12">
        <v>1.3</v>
      </c>
      <c r="B72" s="30" t="s">
        <v>880</v>
      </c>
      <c r="C72" s="12" t="s">
        <v>591</v>
      </c>
      <c r="D72" s="31">
        <v>0.41299000000000002</v>
      </c>
      <c r="E72" s="31">
        <v>0</v>
      </c>
      <c r="F72" s="31">
        <v>0.28359000000000001</v>
      </c>
      <c r="G72" s="31">
        <f t="shared" si="0"/>
        <v>0.28359000000000001</v>
      </c>
      <c r="H72" s="83">
        <f>8.13669711-6.95104487</f>
        <v>1.1856522400000005</v>
      </c>
      <c r="I72" s="31">
        <f t="shared" ref="I72" si="6">H72-D72</f>
        <v>0.7726622400000005</v>
      </c>
      <c r="J72" s="31">
        <f t="shared" si="2"/>
        <v>-31.332477783965718</v>
      </c>
      <c r="K72" s="14" t="s">
        <v>942</v>
      </c>
    </row>
    <row r="73" spans="1:11" ht="31.5">
      <c r="A73" s="13">
        <v>1.4</v>
      </c>
      <c r="B73" s="17" t="s">
        <v>881</v>
      </c>
      <c r="C73" s="13" t="s">
        <v>591</v>
      </c>
      <c r="D73" s="32">
        <f>D74+D75</f>
        <v>0</v>
      </c>
      <c r="E73" s="32">
        <f>E74+E75</f>
        <v>0</v>
      </c>
      <c r="F73" s="32">
        <f>F74+F75</f>
        <v>0</v>
      </c>
      <c r="G73" s="32">
        <f t="shared" si="0"/>
        <v>0</v>
      </c>
      <c r="H73" s="32">
        <f t="shared" si="0"/>
        <v>0</v>
      </c>
      <c r="I73" s="32">
        <f t="shared" si="3"/>
        <v>0</v>
      </c>
      <c r="J73" s="32" t="e">
        <f t="shared" si="2"/>
        <v>#DIV/0!</v>
      </c>
      <c r="K73" s="13" t="s">
        <v>416</v>
      </c>
    </row>
    <row r="74" spans="1:11" ht="31.5">
      <c r="A74" s="21" t="s">
        <v>383</v>
      </c>
      <c r="B74" s="17" t="s">
        <v>882</v>
      </c>
      <c r="C74" s="13" t="s">
        <v>591</v>
      </c>
      <c r="D74" s="32">
        <v>0</v>
      </c>
      <c r="E74" s="32">
        <v>0</v>
      </c>
      <c r="F74" s="32">
        <v>0</v>
      </c>
      <c r="G74" s="32">
        <f t="shared" si="0"/>
        <v>0</v>
      </c>
      <c r="H74" s="32">
        <f t="shared" si="0"/>
        <v>0</v>
      </c>
      <c r="I74" s="32">
        <f t="shared" si="3"/>
        <v>0</v>
      </c>
      <c r="J74" s="32" t="e">
        <f t="shared" si="2"/>
        <v>#DIV/0!</v>
      </c>
      <c r="K74" s="13" t="s">
        <v>416</v>
      </c>
    </row>
    <row r="75" spans="1:11" ht="31.5">
      <c r="A75" s="21" t="s">
        <v>384</v>
      </c>
      <c r="B75" s="17" t="s">
        <v>883</v>
      </c>
      <c r="C75" s="13" t="s">
        <v>591</v>
      </c>
      <c r="D75" s="32">
        <v>0</v>
      </c>
      <c r="E75" s="32">
        <v>0</v>
      </c>
      <c r="F75" s="32">
        <v>0</v>
      </c>
      <c r="G75" s="32">
        <f t="shared" si="0"/>
        <v>0</v>
      </c>
      <c r="H75" s="32">
        <f t="shared" si="0"/>
        <v>0</v>
      </c>
      <c r="I75" s="32">
        <f t="shared" si="3"/>
        <v>0</v>
      </c>
      <c r="J75" s="32" t="e">
        <f t="shared" si="2"/>
        <v>#DIV/0!</v>
      </c>
      <c r="K75" s="13" t="s">
        <v>416</v>
      </c>
    </row>
    <row r="76" spans="1:11" s="11" customFormat="1" ht="31.5">
      <c r="A76" s="12" t="s">
        <v>606</v>
      </c>
      <c r="B76" s="46" t="s">
        <v>884</v>
      </c>
      <c r="C76" s="12" t="s">
        <v>591</v>
      </c>
      <c r="D76" s="31">
        <f>D77+D78+D79+D80+D81+D86+D87</f>
        <v>0.86099999999999999</v>
      </c>
      <c r="E76" s="31">
        <f>E77+E78+E79+E80+E81+E86+E87</f>
        <v>0</v>
      </c>
      <c r="F76" s="31">
        <f>F77+F78+F79+F80+F81+F86+F87</f>
        <v>0</v>
      </c>
      <c r="G76" s="31">
        <f t="shared" si="0"/>
        <v>0</v>
      </c>
      <c r="H76" s="31">
        <f>H77+H78+H79+H80+H81+H86+H87</f>
        <v>5.2210000000000001</v>
      </c>
      <c r="I76" s="31">
        <f t="shared" ref="I76" si="7">H76-D76</f>
        <v>4.3600000000000003</v>
      </c>
      <c r="J76" s="31">
        <f t="shared" si="2"/>
        <v>-100</v>
      </c>
      <c r="K76" s="14" t="s">
        <v>942</v>
      </c>
    </row>
    <row r="77" spans="1:11" ht="31.5">
      <c r="A77" s="13">
        <v>2.1</v>
      </c>
      <c r="B77" s="17" t="s">
        <v>885</v>
      </c>
      <c r="C77" s="13" t="s">
        <v>591</v>
      </c>
      <c r="D77" s="32">
        <v>0</v>
      </c>
      <c r="E77" s="32">
        <v>0</v>
      </c>
      <c r="F77" s="32">
        <v>0</v>
      </c>
      <c r="G77" s="32">
        <f t="shared" si="0"/>
        <v>0</v>
      </c>
      <c r="H77" s="32">
        <v>4.3600000000000003</v>
      </c>
      <c r="I77" s="32">
        <f t="shared" si="3"/>
        <v>0</v>
      </c>
      <c r="J77" s="32" t="e">
        <f t="shared" si="2"/>
        <v>#DIV/0!</v>
      </c>
      <c r="K77" s="13" t="s">
        <v>416</v>
      </c>
    </row>
    <row r="78" spans="1:11" ht="31.5">
      <c r="A78" s="13">
        <v>2.2000000000000002</v>
      </c>
      <c r="B78" s="17" t="s">
        <v>886</v>
      </c>
      <c r="C78" s="13" t="s">
        <v>591</v>
      </c>
      <c r="D78" s="32">
        <v>0</v>
      </c>
      <c r="E78" s="32">
        <v>0</v>
      </c>
      <c r="F78" s="32">
        <v>0</v>
      </c>
      <c r="G78" s="32">
        <f t="shared" si="0"/>
        <v>0</v>
      </c>
      <c r="H78" s="32">
        <f t="shared" si="0"/>
        <v>0</v>
      </c>
      <c r="I78" s="32">
        <f t="shared" si="3"/>
        <v>0</v>
      </c>
      <c r="J78" s="32" t="e">
        <f t="shared" si="2"/>
        <v>#DIV/0!</v>
      </c>
      <c r="K78" s="13" t="s">
        <v>416</v>
      </c>
    </row>
    <row r="79" spans="1:11" ht="31.5">
      <c r="A79" s="13">
        <v>2.2999999999999998</v>
      </c>
      <c r="B79" s="17" t="s">
        <v>146</v>
      </c>
      <c r="C79" s="13" t="s">
        <v>591</v>
      </c>
      <c r="D79" s="32">
        <v>0</v>
      </c>
      <c r="E79" s="32">
        <v>0</v>
      </c>
      <c r="F79" s="32">
        <v>0</v>
      </c>
      <c r="G79" s="32">
        <f t="shared" si="0"/>
        <v>0</v>
      </c>
      <c r="H79" s="32">
        <f t="shared" si="0"/>
        <v>0</v>
      </c>
      <c r="I79" s="32">
        <f t="shared" si="3"/>
        <v>0</v>
      </c>
      <c r="J79" s="32" t="e">
        <f t="shared" si="2"/>
        <v>#DIV/0!</v>
      </c>
      <c r="K79" s="13" t="s">
        <v>416</v>
      </c>
    </row>
    <row r="80" spans="1:11" ht="31.5">
      <c r="A80" s="13">
        <v>2.4</v>
      </c>
      <c r="B80" s="17" t="s">
        <v>887</v>
      </c>
      <c r="C80" s="13" t="s">
        <v>591</v>
      </c>
      <c r="D80" s="32">
        <v>0</v>
      </c>
      <c r="E80" s="32">
        <v>0</v>
      </c>
      <c r="F80" s="32">
        <v>0</v>
      </c>
      <c r="G80" s="32">
        <f t="shared" si="0"/>
        <v>0</v>
      </c>
      <c r="H80" s="32">
        <f t="shared" si="0"/>
        <v>0</v>
      </c>
      <c r="I80" s="32">
        <f t="shared" si="3"/>
        <v>0</v>
      </c>
      <c r="J80" s="32" t="e">
        <f t="shared" si="2"/>
        <v>#DIV/0!</v>
      </c>
      <c r="K80" s="13" t="s">
        <v>416</v>
      </c>
    </row>
    <row r="81" spans="1:11" ht="31.5">
      <c r="A81" s="13">
        <v>2.5</v>
      </c>
      <c r="B81" s="17" t="s">
        <v>888</v>
      </c>
      <c r="C81" s="13" t="s">
        <v>591</v>
      </c>
      <c r="D81" s="32">
        <v>0</v>
      </c>
      <c r="E81" s="32">
        <v>0</v>
      </c>
      <c r="F81" s="32">
        <v>0</v>
      </c>
      <c r="G81" s="32">
        <f t="shared" si="0"/>
        <v>0</v>
      </c>
      <c r="H81" s="32">
        <f t="shared" si="0"/>
        <v>0</v>
      </c>
      <c r="I81" s="32">
        <f t="shared" si="3"/>
        <v>0</v>
      </c>
      <c r="J81" s="32" t="e">
        <f t="shared" si="2"/>
        <v>#DIV/0!</v>
      </c>
      <c r="K81" s="13" t="s">
        <v>416</v>
      </c>
    </row>
    <row r="82" spans="1:11" ht="31.5">
      <c r="A82" s="21" t="s">
        <v>299</v>
      </c>
      <c r="B82" s="17" t="s">
        <v>889</v>
      </c>
      <c r="C82" s="13" t="s">
        <v>591</v>
      </c>
      <c r="D82" s="32">
        <v>0</v>
      </c>
      <c r="E82" s="32">
        <v>0</v>
      </c>
      <c r="F82" s="32">
        <v>0</v>
      </c>
      <c r="G82" s="32">
        <f t="shared" si="0"/>
        <v>0</v>
      </c>
      <c r="H82" s="32">
        <f t="shared" si="0"/>
        <v>0</v>
      </c>
      <c r="I82" s="32">
        <f t="shared" si="3"/>
        <v>0</v>
      </c>
      <c r="J82" s="32" t="e">
        <f t="shared" si="2"/>
        <v>#DIV/0!</v>
      </c>
      <c r="K82" s="13" t="s">
        <v>416</v>
      </c>
    </row>
    <row r="83" spans="1:11" ht="36" customHeight="1">
      <c r="A83" s="13" t="s">
        <v>890</v>
      </c>
      <c r="B83" s="17" t="s">
        <v>891</v>
      </c>
      <c r="C83" s="13" t="s">
        <v>591</v>
      </c>
      <c r="D83" s="32">
        <v>0</v>
      </c>
      <c r="E83" s="32">
        <v>0</v>
      </c>
      <c r="F83" s="32">
        <v>0</v>
      </c>
      <c r="G83" s="32">
        <f t="shared" ref="G83:H96" si="8">E83+F83</f>
        <v>0</v>
      </c>
      <c r="H83" s="32">
        <f t="shared" si="8"/>
        <v>0</v>
      </c>
      <c r="I83" s="32">
        <f t="shared" si="3"/>
        <v>0</v>
      </c>
      <c r="J83" s="32" t="e">
        <f t="shared" ref="J83:J96" si="9">(G83-D83)/D83*100</f>
        <v>#DIV/0!</v>
      </c>
      <c r="K83" s="13" t="s">
        <v>416</v>
      </c>
    </row>
    <row r="84" spans="1:11" ht="31.5">
      <c r="A84" s="21" t="s">
        <v>300</v>
      </c>
      <c r="B84" s="17" t="s">
        <v>892</v>
      </c>
      <c r="C84" s="13" t="s">
        <v>591</v>
      </c>
      <c r="D84" s="32">
        <v>0</v>
      </c>
      <c r="E84" s="32">
        <v>0</v>
      </c>
      <c r="F84" s="32">
        <v>0</v>
      </c>
      <c r="G84" s="32">
        <f t="shared" si="8"/>
        <v>0</v>
      </c>
      <c r="H84" s="32">
        <f t="shared" si="8"/>
        <v>0</v>
      </c>
      <c r="I84" s="32">
        <f t="shared" si="3"/>
        <v>0</v>
      </c>
      <c r="J84" s="32" t="e">
        <f t="shared" si="9"/>
        <v>#DIV/0!</v>
      </c>
      <c r="K84" s="13" t="s">
        <v>416</v>
      </c>
    </row>
    <row r="85" spans="1:11" ht="43.5" customHeight="1">
      <c r="A85" s="13" t="s">
        <v>893</v>
      </c>
      <c r="B85" s="17" t="s">
        <v>894</v>
      </c>
      <c r="C85" s="13" t="s">
        <v>591</v>
      </c>
      <c r="D85" s="32">
        <v>0</v>
      </c>
      <c r="E85" s="32">
        <v>0</v>
      </c>
      <c r="F85" s="32">
        <v>0</v>
      </c>
      <c r="G85" s="32">
        <f t="shared" si="8"/>
        <v>0</v>
      </c>
      <c r="H85" s="32">
        <f t="shared" si="8"/>
        <v>0</v>
      </c>
      <c r="I85" s="32">
        <f t="shared" si="3"/>
        <v>0</v>
      </c>
      <c r="J85" s="32" t="e">
        <f t="shared" si="9"/>
        <v>#DIV/0!</v>
      </c>
      <c r="K85" s="13" t="s">
        <v>416</v>
      </c>
    </row>
    <row r="86" spans="1:11" s="11" customFormat="1" ht="31.5">
      <c r="A86" s="12">
        <v>2.6</v>
      </c>
      <c r="B86" s="24" t="s">
        <v>895</v>
      </c>
      <c r="C86" s="12" t="s">
        <v>591</v>
      </c>
      <c r="D86" s="31">
        <v>0.86099999999999999</v>
      </c>
      <c r="E86" s="31">
        <v>0</v>
      </c>
      <c r="F86" s="31">
        <v>0</v>
      </c>
      <c r="G86" s="31">
        <f t="shared" si="8"/>
        <v>0</v>
      </c>
      <c r="H86" s="31">
        <v>0.86099999999999999</v>
      </c>
      <c r="I86" s="31">
        <f t="shared" ref="I86" si="10">H86-D86</f>
        <v>0</v>
      </c>
      <c r="J86" s="31">
        <f t="shared" si="9"/>
        <v>-100</v>
      </c>
      <c r="K86" s="14" t="s">
        <v>942</v>
      </c>
    </row>
    <row r="87" spans="1:11" ht="31.5">
      <c r="A87" s="13">
        <v>2.7</v>
      </c>
      <c r="B87" s="17" t="s">
        <v>896</v>
      </c>
      <c r="C87" s="13" t="s">
        <v>591</v>
      </c>
      <c r="D87" s="32">
        <v>0</v>
      </c>
      <c r="E87" s="32">
        <v>0</v>
      </c>
      <c r="F87" s="32">
        <v>0</v>
      </c>
      <c r="G87" s="32">
        <f t="shared" si="8"/>
        <v>0</v>
      </c>
      <c r="H87" s="32">
        <f t="shared" si="8"/>
        <v>0</v>
      </c>
      <c r="I87" s="32">
        <f t="shared" si="3"/>
        <v>0</v>
      </c>
      <c r="J87" s="32" t="e">
        <f t="shared" si="9"/>
        <v>#DIV/0!</v>
      </c>
      <c r="K87" s="13" t="s">
        <v>416</v>
      </c>
    </row>
    <row r="88" spans="1:11">
      <c r="A88" s="13" t="s">
        <v>647</v>
      </c>
      <c r="B88" s="14" t="s">
        <v>643</v>
      </c>
      <c r="C88" s="13" t="s">
        <v>694</v>
      </c>
      <c r="D88" s="32"/>
      <c r="E88" s="32"/>
      <c r="F88" s="32"/>
      <c r="G88" s="32">
        <f t="shared" si="8"/>
        <v>0</v>
      </c>
      <c r="H88" s="32">
        <f t="shared" si="8"/>
        <v>0</v>
      </c>
      <c r="I88" s="32">
        <f t="shared" si="3"/>
        <v>0</v>
      </c>
      <c r="J88" s="32" t="e">
        <f t="shared" si="9"/>
        <v>#DIV/0!</v>
      </c>
      <c r="K88" s="13" t="s">
        <v>416</v>
      </c>
    </row>
    <row r="89" spans="1:11" ht="67.5" customHeight="1">
      <c r="A89" s="13" t="s">
        <v>147</v>
      </c>
      <c r="B89" s="17" t="s">
        <v>897</v>
      </c>
      <c r="C89" s="13" t="s">
        <v>591</v>
      </c>
      <c r="D89" s="32">
        <f>D90+D91+D92</f>
        <v>0.28943999999999998</v>
      </c>
      <c r="E89" s="32">
        <f>E90+E91+E92</f>
        <v>0</v>
      </c>
      <c r="F89" s="32">
        <f>F90+F91+F92</f>
        <v>0</v>
      </c>
      <c r="G89" s="32">
        <f t="shared" si="8"/>
        <v>0</v>
      </c>
      <c r="H89" s="32">
        <f t="shared" si="8"/>
        <v>0</v>
      </c>
      <c r="I89" s="32">
        <f t="shared" si="3"/>
        <v>-0.28943999999999998</v>
      </c>
      <c r="J89" s="32">
        <f t="shared" si="9"/>
        <v>-100</v>
      </c>
      <c r="K89" s="14" t="s">
        <v>942</v>
      </c>
    </row>
    <row r="90" spans="1:11" ht="31.5">
      <c r="A90" s="21" t="s">
        <v>307</v>
      </c>
      <c r="B90" s="17" t="s">
        <v>898</v>
      </c>
      <c r="C90" s="13" t="s">
        <v>591</v>
      </c>
      <c r="D90" s="32">
        <f>D32</f>
        <v>0.28943999999999998</v>
      </c>
      <c r="E90" s="32">
        <v>0</v>
      </c>
      <c r="F90" s="32">
        <v>0</v>
      </c>
      <c r="G90" s="32">
        <f t="shared" si="8"/>
        <v>0</v>
      </c>
      <c r="H90" s="32">
        <f t="shared" si="8"/>
        <v>0</v>
      </c>
      <c r="I90" s="32">
        <f t="shared" si="3"/>
        <v>-0.28943999999999998</v>
      </c>
      <c r="J90" s="32">
        <f t="shared" si="9"/>
        <v>-100</v>
      </c>
      <c r="K90" s="14" t="s">
        <v>942</v>
      </c>
    </row>
    <row r="91" spans="1:11" ht="37.5" customHeight="1">
      <c r="A91" s="21" t="s">
        <v>308</v>
      </c>
      <c r="B91" s="17" t="s">
        <v>899</v>
      </c>
      <c r="C91" s="13" t="s">
        <v>591</v>
      </c>
      <c r="D91" s="32">
        <v>0</v>
      </c>
      <c r="E91" s="32">
        <v>0</v>
      </c>
      <c r="F91" s="32">
        <v>0</v>
      </c>
      <c r="G91" s="32">
        <f t="shared" si="8"/>
        <v>0</v>
      </c>
      <c r="H91" s="32">
        <f t="shared" si="8"/>
        <v>0</v>
      </c>
      <c r="I91" s="32">
        <f t="shared" si="3"/>
        <v>0</v>
      </c>
      <c r="J91" s="32" t="e">
        <f t="shared" si="9"/>
        <v>#DIV/0!</v>
      </c>
      <c r="K91" s="13" t="s">
        <v>416</v>
      </c>
    </row>
    <row r="92" spans="1:11" ht="16.5" customHeight="1">
      <c r="A92" s="21" t="s">
        <v>309</v>
      </c>
      <c r="B92" s="17" t="s">
        <v>900</v>
      </c>
      <c r="C92" s="13" t="s">
        <v>591</v>
      </c>
      <c r="D92" s="32">
        <v>0</v>
      </c>
      <c r="E92" s="32">
        <v>0</v>
      </c>
      <c r="F92" s="32">
        <v>0</v>
      </c>
      <c r="G92" s="32">
        <f t="shared" si="8"/>
        <v>0</v>
      </c>
      <c r="H92" s="32">
        <f t="shared" si="8"/>
        <v>0</v>
      </c>
      <c r="I92" s="32">
        <f t="shared" ref="I92:I96" si="11">G92-D92</f>
        <v>0</v>
      </c>
      <c r="J92" s="32" t="e">
        <f t="shared" si="9"/>
        <v>#DIV/0!</v>
      </c>
      <c r="K92" s="13" t="s">
        <v>416</v>
      </c>
    </row>
    <row r="93" spans="1:11" ht="36.75" customHeight="1">
      <c r="A93" s="13">
        <v>3.2</v>
      </c>
      <c r="B93" s="17" t="s">
        <v>901</v>
      </c>
      <c r="C93" s="13" t="s">
        <v>694</v>
      </c>
      <c r="D93" s="32">
        <v>0</v>
      </c>
      <c r="E93" s="32">
        <v>0</v>
      </c>
      <c r="F93" s="32">
        <v>0</v>
      </c>
      <c r="G93" s="32">
        <f t="shared" si="8"/>
        <v>0</v>
      </c>
      <c r="H93" s="32">
        <f t="shared" si="8"/>
        <v>0</v>
      </c>
      <c r="I93" s="32">
        <f t="shared" si="11"/>
        <v>0</v>
      </c>
      <c r="J93" s="32" t="e">
        <f t="shared" si="9"/>
        <v>#DIV/0!</v>
      </c>
      <c r="K93" s="13" t="s">
        <v>416</v>
      </c>
    </row>
    <row r="94" spans="1:11" ht="31.5">
      <c r="A94" s="21" t="s">
        <v>385</v>
      </c>
      <c r="B94" s="17" t="s">
        <v>902</v>
      </c>
      <c r="C94" s="13" t="s">
        <v>591</v>
      </c>
      <c r="D94" s="32">
        <v>0</v>
      </c>
      <c r="E94" s="32">
        <v>0</v>
      </c>
      <c r="F94" s="32">
        <v>0</v>
      </c>
      <c r="G94" s="32">
        <f t="shared" si="8"/>
        <v>0</v>
      </c>
      <c r="H94" s="32">
        <f t="shared" si="8"/>
        <v>0</v>
      </c>
      <c r="I94" s="32">
        <f t="shared" si="11"/>
        <v>0</v>
      </c>
      <c r="J94" s="32" t="e">
        <f t="shared" si="9"/>
        <v>#DIV/0!</v>
      </c>
      <c r="K94" s="13" t="s">
        <v>416</v>
      </c>
    </row>
    <row r="95" spans="1:11" ht="31.5">
      <c r="A95" s="21" t="s">
        <v>386</v>
      </c>
      <c r="B95" s="17" t="s">
        <v>903</v>
      </c>
      <c r="C95" s="13" t="s">
        <v>591</v>
      </c>
      <c r="D95" s="32">
        <v>0</v>
      </c>
      <c r="E95" s="32">
        <v>0</v>
      </c>
      <c r="F95" s="32">
        <v>0</v>
      </c>
      <c r="G95" s="32">
        <f t="shared" si="8"/>
        <v>0</v>
      </c>
      <c r="H95" s="32">
        <f t="shared" si="8"/>
        <v>0</v>
      </c>
      <c r="I95" s="32">
        <f t="shared" si="11"/>
        <v>0</v>
      </c>
      <c r="J95" s="32" t="e">
        <f t="shared" si="9"/>
        <v>#DIV/0!</v>
      </c>
      <c r="K95" s="13" t="s">
        <v>416</v>
      </c>
    </row>
    <row r="96" spans="1:11" ht="31.5">
      <c r="A96" s="21" t="s">
        <v>387</v>
      </c>
      <c r="B96" s="18" t="s">
        <v>904</v>
      </c>
      <c r="C96" s="13" t="s">
        <v>591</v>
      </c>
      <c r="D96" s="32">
        <v>0</v>
      </c>
      <c r="E96" s="32">
        <v>0</v>
      </c>
      <c r="F96" s="32">
        <v>0</v>
      </c>
      <c r="G96" s="32">
        <f t="shared" si="8"/>
        <v>0</v>
      </c>
      <c r="H96" s="32">
        <f t="shared" si="8"/>
        <v>0</v>
      </c>
      <c r="I96" s="32">
        <f t="shared" si="11"/>
        <v>0</v>
      </c>
      <c r="J96" s="32" t="e">
        <f t="shared" si="9"/>
        <v>#DIV/0!</v>
      </c>
      <c r="K96" s="13" t="s">
        <v>416</v>
      </c>
    </row>
    <row r="98" spans="1:11">
      <c r="A98" s="6" t="s">
        <v>905</v>
      </c>
    </row>
    <row r="99" spans="1:11">
      <c r="A99" s="6" t="s">
        <v>906</v>
      </c>
    </row>
    <row r="100" spans="1:11">
      <c r="A100" s="6" t="s">
        <v>214</v>
      </c>
    </row>
    <row r="101" spans="1:11">
      <c r="A101" s="6" t="s">
        <v>907</v>
      </c>
    </row>
    <row r="102" spans="1:11" ht="29.25" customHeight="1">
      <c r="A102" s="427" t="s">
        <v>279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</row>
    <row r="103" spans="1:11">
      <c r="A103" s="6" t="s">
        <v>908</v>
      </c>
    </row>
  </sheetData>
  <mergeCells count="16">
    <mergeCell ref="A9:K9"/>
    <mergeCell ref="A1:K1"/>
    <mergeCell ref="A3:K3"/>
    <mergeCell ref="A4:K4"/>
    <mergeCell ref="A5:K5"/>
    <mergeCell ref="A7:K7"/>
    <mergeCell ref="A18:B18"/>
    <mergeCell ref="A102:K102"/>
    <mergeCell ref="A11:K11"/>
    <mergeCell ref="A13:K13"/>
    <mergeCell ref="A15:A16"/>
    <mergeCell ref="B15:B16"/>
    <mergeCell ref="C15:C16"/>
    <mergeCell ref="D15:H15"/>
    <mergeCell ref="I15:J15"/>
    <mergeCell ref="K15:K16"/>
  </mergeCells>
  <hyperlinks>
    <hyperlink ref="B72" location="Par1017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" display="Par10177"/>
  </hyperlinks>
  <printOptions horizontalCentered="1"/>
  <pageMargins left="0.51181102362204722" right="0.51181102362204722" top="0.55118110236220474" bottom="0.35433070866141736" header="0" footer="0"/>
  <pageSetup paperSize="9" scale="37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1"/>
  <sheetViews>
    <sheetView topLeftCell="A8" zoomScale="60" zoomScaleNormal="60" workbookViewId="0">
      <pane xSplit="3" ySplit="12" topLeftCell="D29" activePane="bottomRight" state="frozen"/>
      <selection activeCell="A8" sqref="A8"/>
      <selection pane="topRight" activeCell="D8" sqref="D8"/>
      <selection pane="bottomLeft" activeCell="A20" sqref="A20"/>
      <selection pane="bottomRight" activeCell="I36" sqref="I36"/>
    </sheetView>
  </sheetViews>
  <sheetFormatPr defaultRowHeight="15.75"/>
  <cols>
    <col min="1" max="1" width="11.85546875" style="6" customWidth="1"/>
    <col min="2" max="2" width="45.7109375" style="7" customWidth="1"/>
    <col min="3" max="3" width="19.140625" style="7" customWidth="1"/>
    <col min="4" max="8" width="10.140625" style="7" customWidth="1"/>
    <col min="9" max="9" width="10.140625" style="10" customWidth="1"/>
    <col min="10" max="12" width="10.140625" style="7" customWidth="1"/>
    <col min="13" max="34" width="17.28515625" style="7" customWidth="1"/>
    <col min="35" max="35" width="12.85546875" style="7" customWidth="1"/>
    <col min="36" max="40" width="9.28515625" style="7" customWidth="1"/>
    <col min="41" max="41" width="12.85546875" style="7" customWidth="1"/>
    <col min="42" max="42" width="9.28515625" style="7" customWidth="1"/>
    <col min="43" max="43" width="10.7109375" style="7" customWidth="1"/>
    <col min="44" max="44" width="18.7109375" style="7" customWidth="1"/>
    <col min="45" max="45" width="9.140625" style="8"/>
  </cols>
  <sheetData>
    <row r="1" spans="1:45">
      <c r="AI1" s="357" t="s">
        <v>727</v>
      </c>
      <c r="AJ1" s="364"/>
      <c r="AK1" s="364"/>
      <c r="AL1" s="364"/>
      <c r="AM1" s="364"/>
      <c r="AN1" s="364"/>
      <c r="AO1" s="364"/>
      <c r="AP1" s="364"/>
      <c r="AQ1" s="364"/>
      <c r="AR1" s="364"/>
    </row>
    <row r="3" spans="1:45">
      <c r="A3" s="362" t="s">
        <v>917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</row>
    <row r="4" spans="1:45">
      <c r="A4" s="362" t="s">
        <v>918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</row>
    <row r="5" spans="1:45">
      <c r="A5" s="362" t="s">
        <v>985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</row>
    <row r="7" spans="1:45" ht="18.75">
      <c r="A7" s="359" t="s">
        <v>522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/>
      <c r="AP7"/>
      <c r="AQ7"/>
      <c r="AR7"/>
      <c r="AS7"/>
    </row>
    <row r="8" spans="1:45" ht="15">
      <c r="A8" s="23"/>
      <c r="B8" s="3"/>
      <c r="C8" s="5"/>
      <c r="D8" s="5"/>
      <c r="E8" s="5"/>
      <c r="F8" s="5"/>
      <c r="G8" s="5"/>
      <c r="H8" s="5"/>
      <c r="I8" s="3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/>
      <c r="AP8"/>
      <c r="AQ8"/>
      <c r="AR8"/>
      <c r="AS8"/>
    </row>
    <row r="9" spans="1:45">
      <c r="A9" s="355" t="s">
        <v>991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/>
      <c r="AP9"/>
      <c r="AQ9"/>
      <c r="AR9"/>
      <c r="AS9"/>
    </row>
    <row r="10" spans="1:45" ht="15">
      <c r="A10" s="23"/>
      <c r="B10" s="3"/>
      <c r="C10" s="5"/>
      <c r="D10" s="5"/>
      <c r="E10" s="5"/>
      <c r="F10" s="5"/>
      <c r="G10" s="5"/>
      <c r="H10" s="5"/>
      <c r="I10" s="3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/>
      <c r="AP10"/>
      <c r="AQ10"/>
      <c r="AR10"/>
      <c r="AS10"/>
    </row>
    <row r="11" spans="1:45">
      <c r="A11" s="355" t="s">
        <v>992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/>
      <c r="AP11"/>
      <c r="AQ11"/>
      <c r="AR11"/>
      <c r="AS11"/>
    </row>
    <row r="12" spans="1:45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/>
      <c r="AP12"/>
      <c r="AQ12"/>
      <c r="AR12"/>
      <c r="AS12"/>
    </row>
    <row r="13" spans="1:45">
      <c r="A13" s="361" t="s">
        <v>534</v>
      </c>
      <c r="B13" s="361" t="s">
        <v>535</v>
      </c>
      <c r="C13" s="361" t="s">
        <v>536</v>
      </c>
      <c r="D13" s="366" t="s">
        <v>919</v>
      </c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9"/>
      <c r="AH13" s="361" t="s">
        <v>911</v>
      </c>
      <c r="AI13" s="361"/>
      <c r="AJ13" s="361"/>
      <c r="AK13" s="361"/>
      <c r="AL13" s="361"/>
      <c r="AM13" s="361"/>
      <c r="AN13" s="361"/>
      <c r="AO13" s="361"/>
      <c r="AP13" s="361"/>
      <c r="AQ13" s="361"/>
      <c r="AR13" s="356" t="s">
        <v>537</v>
      </c>
      <c r="AS13" s="9"/>
    </row>
    <row r="14" spans="1:45">
      <c r="A14" s="361"/>
      <c r="B14" s="361"/>
      <c r="C14" s="361"/>
      <c r="D14" s="366" t="s">
        <v>993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9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56"/>
      <c r="AS14" s="9"/>
    </row>
    <row r="15" spans="1:45">
      <c r="A15" s="361"/>
      <c r="B15" s="361"/>
      <c r="C15" s="361"/>
      <c r="D15" s="361" t="s">
        <v>538</v>
      </c>
      <c r="E15" s="361"/>
      <c r="F15" s="361"/>
      <c r="G15" s="361"/>
      <c r="H15" s="361"/>
      <c r="I15" s="361" t="s">
        <v>726</v>
      </c>
      <c r="J15" s="361"/>
      <c r="K15" s="361"/>
      <c r="L15" s="361"/>
      <c r="M15" s="361"/>
      <c r="N15" s="361" t="s">
        <v>994</v>
      </c>
      <c r="O15" s="361"/>
      <c r="P15" s="361"/>
      <c r="Q15" s="361"/>
      <c r="R15" s="361"/>
      <c r="S15" s="361" t="s">
        <v>995</v>
      </c>
      <c r="T15" s="361"/>
      <c r="U15" s="361"/>
      <c r="V15" s="361"/>
      <c r="W15" s="361"/>
      <c r="X15" s="361" t="s">
        <v>996</v>
      </c>
      <c r="Y15" s="361"/>
      <c r="Z15" s="361"/>
      <c r="AA15" s="361"/>
      <c r="AB15" s="361"/>
      <c r="AC15" s="361" t="s">
        <v>997</v>
      </c>
      <c r="AD15" s="361"/>
      <c r="AE15" s="361"/>
      <c r="AF15" s="361"/>
      <c r="AG15" s="361"/>
      <c r="AH15" s="361" t="s">
        <v>540</v>
      </c>
      <c r="AI15" s="361"/>
      <c r="AJ15" s="361" t="s">
        <v>541</v>
      </c>
      <c r="AK15" s="361"/>
      <c r="AL15" s="361" t="s">
        <v>542</v>
      </c>
      <c r="AM15" s="361"/>
      <c r="AN15" s="361" t="s">
        <v>543</v>
      </c>
      <c r="AO15" s="361"/>
      <c r="AP15" s="361" t="s">
        <v>544</v>
      </c>
      <c r="AQ15" s="361"/>
      <c r="AR15" s="356"/>
      <c r="AS15" s="9"/>
    </row>
    <row r="16" spans="1:45" ht="108.75" customHeight="1">
      <c r="A16" s="361"/>
      <c r="B16" s="361"/>
      <c r="C16" s="361"/>
      <c r="D16" s="361" t="s">
        <v>540</v>
      </c>
      <c r="E16" s="363" t="s">
        <v>541</v>
      </c>
      <c r="F16" s="363" t="s">
        <v>542</v>
      </c>
      <c r="G16" s="363" t="s">
        <v>725</v>
      </c>
      <c r="H16" s="363" t="s">
        <v>544</v>
      </c>
      <c r="I16" s="361" t="s">
        <v>545</v>
      </c>
      <c r="J16" s="363" t="s">
        <v>541</v>
      </c>
      <c r="K16" s="363" t="s">
        <v>542</v>
      </c>
      <c r="L16" s="363" t="s">
        <v>543</v>
      </c>
      <c r="M16" s="363" t="s">
        <v>544</v>
      </c>
      <c r="N16" s="361" t="s">
        <v>545</v>
      </c>
      <c r="O16" s="363" t="s">
        <v>541</v>
      </c>
      <c r="P16" s="363" t="s">
        <v>542</v>
      </c>
      <c r="Q16" s="363" t="s">
        <v>543</v>
      </c>
      <c r="R16" s="363" t="s">
        <v>544</v>
      </c>
      <c r="S16" s="361" t="s">
        <v>545</v>
      </c>
      <c r="T16" s="363" t="s">
        <v>541</v>
      </c>
      <c r="U16" s="363" t="s">
        <v>542</v>
      </c>
      <c r="V16" s="363" t="s">
        <v>543</v>
      </c>
      <c r="W16" s="363" t="s">
        <v>544</v>
      </c>
      <c r="X16" s="361" t="s">
        <v>545</v>
      </c>
      <c r="Y16" s="363" t="s">
        <v>541</v>
      </c>
      <c r="Z16" s="363" t="s">
        <v>542</v>
      </c>
      <c r="AA16" s="363" t="s">
        <v>543</v>
      </c>
      <c r="AB16" s="363" t="s">
        <v>544</v>
      </c>
      <c r="AC16" s="361" t="s">
        <v>545</v>
      </c>
      <c r="AD16" s="363" t="s">
        <v>541</v>
      </c>
      <c r="AE16" s="363" t="s">
        <v>542</v>
      </c>
      <c r="AF16" s="363" t="s">
        <v>543</v>
      </c>
      <c r="AG16" s="363" t="s">
        <v>544</v>
      </c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56"/>
      <c r="AS16" s="9"/>
    </row>
    <row r="17" spans="1:45" ht="168.75" customHeight="1">
      <c r="A17" s="361"/>
      <c r="B17" s="361"/>
      <c r="C17" s="361"/>
      <c r="D17" s="361"/>
      <c r="E17" s="363"/>
      <c r="F17" s="363"/>
      <c r="G17" s="363"/>
      <c r="H17" s="363"/>
      <c r="I17" s="361"/>
      <c r="J17" s="363"/>
      <c r="K17" s="363"/>
      <c r="L17" s="363"/>
      <c r="M17" s="363"/>
      <c r="N17" s="361"/>
      <c r="O17" s="363"/>
      <c r="P17" s="363"/>
      <c r="Q17" s="363"/>
      <c r="R17" s="363"/>
      <c r="S17" s="361"/>
      <c r="T17" s="363"/>
      <c r="U17" s="363"/>
      <c r="V17" s="363"/>
      <c r="W17" s="363"/>
      <c r="X17" s="361"/>
      <c r="Y17" s="363"/>
      <c r="Z17" s="363"/>
      <c r="AA17" s="363"/>
      <c r="AB17" s="363"/>
      <c r="AC17" s="361"/>
      <c r="AD17" s="363"/>
      <c r="AE17" s="363"/>
      <c r="AF17" s="363"/>
      <c r="AG17" s="363"/>
      <c r="AH17" s="116" t="s">
        <v>546</v>
      </c>
      <c r="AI17" s="116" t="s">
        <v>547</v>
      </c>
      <c r="AJ17" s="116" t="s">
        <v>546</v>
      </c>
      <c r="AK17" s="116" t="s">
        <v>547</v>
      </c>
      <c r="AL17" s="116" t="s">
        <v>546</v>
      </c>
      <c r="AM17" s="116" t="s">
        <v>547</v>
      </c>
      <c r="AN17" s="116" t="s">
        <v>546</v>
      </c>
      <c r="AO17" s="116" t="s">
        <v>547</v>
      </c>
      <c r="AP17" s="116" t="s">
        <v>546</v>
      </c>
      <c r="AQ17" s="116" t="s">
        <v>547</v>
      </c>
      <c r="AR17" s="356"/>
      <c r="AS17" s="9"/>
    </row>
    <row r="18" spans="1:45">
      <c r="A18" s="72">
        <v>1</v>
      </c>
      <c r="B18" s="72">
        <v>2</v>
      </c>
      <c r="C18" s="72">
        <v>3</v>
      </c>
      <c r="D18" s="72">
        <v>4</v>
      </c>
      <c r="E18" s="72">
        <v>5</v>
      </c>
      <c r="F18" s="72">
        <v>6</v>
      </c>
      <c r="G18" s="72">
        <v>7</v>
      </c>
      <c r="H18" s="72">
        <v>8</v>
      </c>
      <c r="I18" s="116">
        <v>9</v>
      </c>
      <c r="J18" s="72">
        <v>10</v>
      </c>
      <c r="K18" s="72">
        <v>11</v>
      </c>
      <c r="L18" s="72">
        <v>12</v>
      </c>
      <c r="M18" s="72">
        <v>13</v>
      </c>
      <c r="N18" s="72">
        <v>9</v>
      </c>
      <c r="O18" s="72">
        <v>10</v>
      </c>
      <c r="P18" s="72">
        <v>11</v>
      </c>
      <c r="Q18" s="72">
        <v>12</v>
      </c>
      <c r="R18" s="72">
        <v>13</v>
      </c>
      <c r="S18" s="72">
        <v>9</v>
      </c>
      <c r="T18" s="72">
        <v>10</v>
      </c>
      <c r="U18" s="72">
        <v>11</v>
      </c>
      <c r="V18" s="72">
        <v>12</v>
      </c>
      <c r="W18" s="72">
        <v>13</v>
      </c>
      <c r="X18" s="72">
        <v>9</v>
      </c>
      <c r="Y18" s="72">
        <v>10</v>
      </c>
      <c r="Z18" s="72">
        <v>11</v>
      </c>
      <c r="AA18" s="72">
        <v>12</v>
      </c>
      <c r="AB18" s="72">
        <v>13</v>
      </c>
      <c r="AC18" s="72">
        <v>9</v>
      </c>
      <c r="AD18" s="72">
        <v>10</v>
      </c>
      <c r="AE18" s="72">
        <v>11</v>
      </c>
      <c r="AF18" s="72">
        <v>12</v>
      </c>
      <c r="AG18" s="72">
        <v>13</v>
      </c>
      <c r="AH18" s="72">
        <v>14</v>
      </c>
      <c r="AI18" s="72">
        <v>15</v>
      </c>
      <c r="AJ18" s="72">
        <v>16</v>
      </c>
      <c r="AK18" s="72">
        <v>17</v>
      </c>
      <c r="AL18" s="72">
        <v>18</v>
      </c>
      <c r="AM18" s="72">
        <v>19</v>
      </c>
      <c r="AN18" s="72">
        <v>20</v>
      </c>
      <c r="AO18" s="72">
        <v>21</v>
      </c>
      <c r="AP18" s="72">
        <v>22</v>
      </c>
      <c r="AQ18" s="72">
        <v>23</v>
      </c>
      <c r="AR18" s="13">
        <v>24</v>
      </c>
      <c r="AS18" s="9"/>
    </row>
    <row r="19" spans="1:45" ht="45.75" customHeight="1">
      <c r="A19" s="84">
        <v>0</v>
      </c>
      <c r="B19" s="85" t="s">
        <v>548</v>
      </c>
      <c r="C19" s="86" t="s">
        <v>416</v>
      </c>
      <c r="D19" s="87">
        <f>'10'!G17</f>
        <v>6.0230070900000001</v>
      </c>
      <c r="E19" s="93">
        <v>0</v>
      </c>
      <c r="F19" s="93">
        <v>0</v>
      </c>
      <c r="G19" s="93">
        <f>G20+G21+G22+G23+G24+G25</f>
        <v>6.0230070900000001</v>
      </c>
      <c r="H19" s="93">
        <f>SUM(H20:H25)</f>
        <v>0</v>
      </c>
      <c r="I19" s="87">
        <f>SUM(I20:I25)</f>
        <v>6.0952976559999996</v>
      </c>
      <c r="J19" s="87">
        <f t="shared" ref="J19:AM19" si="0">SUM(J20:J25)</f>
        <v>0</v>
      </c>
      <c r="K19" s="87">
        <f t="shared" si="0"/>
        <v>0</v>
      </c>
      <c r="L19" s="87">
        <f t="shared" si="0"/>
        <v>6.0952976559999996</v>
      </c>
      <c r="M19" s="87">
        <f t="shared" si="0"/>
        <v>0</v>
      </c>
      <c r="N19" s="87">
        <f t="shared" si="0"/>
        <v>2.8637005660000003</v>
      </c>
      <c r="O19" s="87">
        <f t="shared" si="0"/>
        <v>0</v>
      </c>
      <c r="P19" s="87">
        <f t="shared" si="0"/>
        <v>0</v>
      </c>
      <c r="Q19" s="87">
        <f t="shared" si="0"/>
        <v>2.8637005660000003</v>
      </c>
      <c r="R19" s="87">
        <f t="shared" si="0"/>
        <v>0</v>
      </c>
      <c r="S19" s="87">
        <f t="shared" si="0"/>
        <v>0.43830504000000003</v>
      </c>
      <c r="T19" s="87">
        <f t="shared" si="0"/>
        <v>0</v>
      </c>
      <c r="U19" s="87">
        <f t="shared" si="0"/>
        <v>0</v>
      </c>
      <c r="V19" s="87">
        <f t="shared" si="0"/>
        <v>0.43830504000000003</v>
      </c>
      <c r="W19" s="87">
        <f t="shared" si="0"/>
        <v>0</v>
      </c>
      <c r="X19" s="87">
        <f t="shared" si="0"/>
        <v>0</v>
      </c>
      <c r="Y19" s="87">
        <f t="shared" si="0"/>
        <v>0</v>
      </c>
      <c r="Z19" s="87">
        <f t="shared" si="0"/>
        <v>0</v>
      </c>
      <c r="AA19" s="87">
        <f t="shared" si="0"/>
        <v>0</v>
      </c>
      <c r="AB19" s="87">
        <f t="shared" si="0"/>
        <v>0</v>
      </c>
      <c r="AC19" s="87">
        <f t="shared" si="0"/>
        <v>0</v>
      </c>
      <c r="AD19" s="87">
        <f t="shared" si="0"/>
        <v>0</v>
      </c>
      <c r="AE19" s="87">
        <f t="shared" si="0"/>
        <v>0</v>
      </c>
      <c r="AF19" s="87">
        <f t="shared" si="0"/>
        <v>0</v>
      </c>
      <c r="AG19" s="87">
        <f t="shared" si="0"/>
        <v>0</v>
      </c>
      <c r="AH19" s="87">
        <f>D19-I19</f>
        <v>-7.2290565999999501E-2</v>
      </c>
      <c r="AI19" s="97">
        <f>I19/D19*100</f>
        <v>101.20024042674669</v>
      </c>
      <c r="AJ19" s="87">
        <f t="shared" si="0"/>
        <v>0</v>
      </c>
      <c r="AK19" s="87">
        <f t="shared" si="0"/>
        <v>0</v>
      </c>
      <c r="AL19" s="87">
        <f t="shared" si="0"/>
        <v>0</v>
      </c>
      <c r="AM19" s="87">
        <f t="shared" si="0"/>
        <v>0</v>
      </c>
      <c r="AN19" s="87">
        <f>G19-L19</f>
        <v>-7.2290565999999501E-2</v>
      </c>
      <c r="AO19" s="97">
        <f>L19/G19*100</f>
        <v>101.20024042674669</v>
      </c>
      <c r="AP19" s="87">
        <f>H19-M19</f>
        <v>0</v>
      </c>
      <c r="AQ19" s="87" t="e">
        <f>M19/H19*100</f>
        <v>#DIV/0!</v>
      </c>
      <c r="AR19" s="187"/>
      <c r="AS19" s="9"/>
    </row>
    <row r="20" spans="1:45" ht="45" customHeight="1">
      <c r="A20" s="88" t="s">
        <v>417</v>
      </c>
      <c r="B20" s="89" t="s">
        <v>418</v>
      </c>
      <c r="C20" s="90" t="s">
        <v>416</v>
      </c>
      <c r="D20" s="91">
        <f>D26</f>
        <v>0.37820159999999997</v>
      </c>
      <c r="E20" s="91">
        <f t="shared" ref="E20:AM20" si="1">E26</f>
        <v>0</v>
      </c>
      <c r="F20" s="91">
        <f t="shared" si="1"/>
        <v>0</v>
      </c>
      <c r="G20" s="91">
        <f t="shared" si="1"/>
        <v>0.37820159999999997</v>
      </c>
      <c r="H20" s="91">
        <f t="shared" si="1"/>
        <v>0</v>
      </c>
      <c r="I20" s="91">
        <f t="shared" si="1"/>
        <v>4.4813994259999994</v>
      </c>
      <c r="J20" s="91">
        <f t="shared" si="1"/>
        <v>0</v>
      </c>
      <c r="K20" s="91">
        <f t="shared" si="1"/>
        <v>0</v>
      </c>
      <c r="L20" s="91">
        <f t="shared" si="1"/>
        <v>4.4813994259999994</v>
      </c>
      <c r="M20" s="91">
        <f t="shared" si="1"/>
        <v>0</v>
      </c>
      <c r="N20" s="91">
        <f t="shared" si="1"/>
        <v>1.688107376</v>
      </c>
      <c r="O20" s="91">
        <f t="shared" si="1"/>
        <v>0</v>
      </c>
      <c r="P20" s="91">
        <f t="shared" si="1"/>
        <v>0</v>
      </c>
      <c r="Q20" s="91">
        <f t="shared" si="1"/>
        <v>1.688107376</v>
      </c>
      <c r="R20" s="91">
        <f t="shared" si="1"/>
        <v>0</v>
      </c>
      <c r="S20" s="91">
        <f t="shared" si="1"/>
        <v>0</v>
      </c>
      <c r="T20" s="91">
        <f t="shared" si="1"/>
        <v>0</v>
      </c>
      <c r="U20" s="91">
        <f t="shared" si="1"/>
        <v>0</v>
      </c>
      <c r="V20" s="91">
        <f t="shared" si="1"/>
        <v>0</v>
      </c>
      <c r="W20" s="91">
        <f t="shared" si="1"/>
        <v>0</v>
      </c>
      <c r="X20" s="91">
        <f t="shared" si="1"/>
        <v>0</v>
      </c>
      <c r="Y20" s="91">
        <f t="shared" si="1"/>
        <v>0</v>
      </c>
      <c r="Z20" s="91">
        <f t="shared" si="1"/>
        <v>0</v>
      </c>
      <c r="AA20" s="91">
        <f t="shared" si="1"/>
        <v>0</v>
      </c>
      <c r="AB20" s="91">
        <f t="shared" si="1"/>
        <v>0</v>
      </c>
      <c r="AC20" s="91">
        <f t="shared" si="1"/>
        <v>0</v>
      </c>
      <c r="AD20" s="91">
        <f t="shared" si="1"/>
        <v>0</v>
      </c>
      <c r="AE20" s="91">
        <f t="shared" si="1"/>
        <v>0</v>
      </c>
      <c r="AF20" s="91">
        <f t="shared" si="1"/>
        <v>0</v>
      </c>
      <c r="AG20" s="91">
        <f t="shared" si="1"/>
        <v>0</v>
      </c>
      <c r="AH20" s="87">
        <f t="shared" ref="AH20:AH94" si="2">D20-I20</f>
        <v>-4.1031978259999997</v>
      </c>
      <c r="AI20" s="97">
        <f t="shared" ref="AI20:AI94" si="3">I20/D20*100</f>
        <v>1184.9234445332859</v>
      </c>
      <c r="AJ20" s="91">
        <f t="shared" si="1"/>
        <v>0</v>
      </c>
      <c r="AK20" s="91">
        <f t="shared" si="1"/>
        <v>0</v>
      </c>
      <c r="AL20" s="91">
        <f t="shared" si="1"/>
        <v>0</v>
      </c>
      <c r="AM20" s="91">
        <f t="shared" si="1"/>
        <v>0</v>
      </c>
      <c r="AN20" s="87">
        <f t="shared" ref="AN20:AN94" si="4">G20-L20</f>
        <v>-4.1031978259999997</v>
      </c>
      <c r="AO20" s="97">
        <f t="shared" ref="AO20:AO94" si="5">L20/G20*100</f>
        <v>1184.9234445332859</v>
      </c>
      <c r="AP20" s="87">
        <f t="shared" ref="AP20:AP94" si="6">H20-M20</f>
        <v>0</v>
      </c>
      <c r="AQ20" s="87" t="e">
        <f t="shared" ref="AQ20:AQ29" si="7">M20/H20*100</f>
        <v>#DIV/0!</v>
      </c>
      <c r="AR20" s="173"/>
      <c r="AS20" s="9"/>
    </row>
    <row r="21" spans="1:45" ht="60" customHeight="1">
      <c r="A21" s="88" t="s">
        <v>419</v>
      </c>
      <c r="B21" s="89" t="s">
        <v>222</v>
      </c>
      <c r="C21" s="90" t="s">
        <v>416</v>
      </c>
      <c r="D21" s="91">
        <f>'10'!G19</f>
        <v>3.77463616</v>
      </c>
      <c r="E21" s="97">
        <v>0</v>
      </c>
      <c r="F21" s="97">
        <v>0</v>
      </c>
      <c r="G21" s="97">
        <f>G68</f>
        <v>3.77463616</v>
      </c>
      <c r="H21" s="97">
        <f>H68</f>
        <v>0</v>
      </c>
      <c r="I21" s="91">
        <f t="shared" ref="I21:I105" si="8">N21+S21+X21+AC21</f>
        <v>0</v>
      </c>
      <c r="J21" s="97">
        <f t="shared" ref="J21:J105" si="9">O21+T21+Y21+AD21</f>
        <v>0</v>
      </c>
      <c r="K21" s="97">
        <f t="shared" ref="K21:K105" si="10">P21+U21+Z21+AE21</f>
        <v>0</v>
      </c>
      <c r="L21" s="97">
        <f t="shared" ref="L21:L105" si="11">Q21+V21+AA21+AF21</f>
        <v>0</v>
      </c>
      <c r="M21" s="97">
        <f t="shared" ref="M21:M105" si="12">R21+W21+AB21+AG21</f>
        <v>0</v>
      </c>
      <c r="N21" s="91">
        <f t="shared" ref="N21:N105" si="13">O21+P21+Q21+R21</f>
        <v>0</v>
      </c>
      <c r="O21" s="97">
        <f>O68</f>
        <v>0</v>
      </c>
      <c r="P21" s="97">
        <f>P68</f>
        <v>0</v>
      </c>
      <c r="Q21" s="97">
        <f>'10'!I19</f>
        <v>0</v>
      </c>
      <c r="R21" s="97">
        <f>R68</f>
        <v>0</v>
      </c>
      <c r="S21" s="91">
        <f t="shared" ref="S21:S105" si="14">T21+U21+V21+W21</f>
        <v>0</v>
      </c>
      <c r="T21" s="97">
        <f>T68</f>
        <v>0</v>
      </c>
      <c r="U21" s="97">
        <f>U68</f>
        <v>0</v>
      </c>
      <c r="V21" s="97">
        <f>'10'!L19</f>
        <v>0</v>
      </c>
      <c r="W21" s="97">
        <f>W68</f>
        <v>0</v>
      </c>
      <c r="X21" s="91">
        <f t="shared" ref="X21:X105" si="15">Y21+Z21+AA21+AB21</f>
        <v>0</v>
      </c>
      <c r="Y21" s="97">
        <f>Y68</f>
        <v>0</v>
      </c>
      <c r="Z21" s="97">
        <f>Z68</f>
        <v>0</v>
      </c>
      <c r="AA21" s="97">
        <f>'10'!N19</f>
        <v>0</v>
      </c>
      <c r="AB21" s="97">
        <f>AB68</f>
        <v>0</v>
      </c>
      <c r="AC21" s="91">
        <f t="shared" ref="AC21:AC105" si="16">AD21+AE21+AF21+AG21</f>
        <v>0</v>
      </c>
      <c r="AD21" s="97">
        <f>AD68</f>
        <v>0</v>
      </c>
      <c r="AE21" s="97">
        <f>AE68</f>
        <v>0</v>
      </c>
      <c r="AF21" s="97">
        <f>'10'!P19</f>
        <v>0</v>
      </c>
      <c r="AG21" s="97">
        <f>AG68</f>
        <v>0</v>
      </c>
      <c r="AH21" s="87">
        <f t="shared" si="2"/>
        <v>3.77463616</v>
      </c>
      <c r="AI21" s="97">
        <f t="shared" si="3"/>
        <v>0</v>
      </c>
      <c r="AJ21" s="97">
        <f t="shared" ref="AJ21:AJ105" si="17">J21-E21</f>
        <v>0</v>
      </c>
      <c r="AK21" s="97">
        <v>0</v>
      </c>
      <c r="AL21" s="97">
        <f t="shared" ref="AL21:AL105" si="18">K21-F21</f>
        <v>0</v>
      </c>
      <c r="AM21" s="97">
        <v>0</v>
      </c>
      <c r="AN21" s="87">
        <f t="shared" si="4"/>
        <v>3.77463616</v>
      </c>
      <c r="AO21" s="97">
        <f t="shared" si="5"/>
        <v>0</v>
      </c>
      <c r="AP21" s="87">
        <f t="shared" si="6"/>
        <v>0</v>
      </c>
      <c r="AQ21" s="87">
        <v>0</v>
      </c>
      <c r="AR21" s="173"/>
      <c r="AS21" s="9"/>
    </row>
    <row r="22" spans="1:45" ht="63">
      <c r="A22" s="88" t="s">
        <v>420</v>
      </c>
      <c r="B22" s="89" t="s">
        <v>223</v>
      </c>
      <c r="C22" s="90" t="s">
        <v>416</v>
      </c>
      <c r="D22" s="91">
        <f>'10'!G20</f>
        <v>0</v>
      </c>
      <c r="E22" s="97">
        <v>0</v>
      </c>
      <c r="F22" s="97">
        <v>0</v>
      </c>
      <c r="G22" s="97">
        <v>0</v>
      </c>
      <c r="H22" s="97">
        <v>0</v>
      </c>
      <c r="I22" s="91">
        <f t="shared" si="8"/>
        <v>0</v>
      </c>
      <c r="J22" s="97">
        <f t="shared" si="9"/>
        <v>0</v>
      </c>
      <c r="K22" s="97">
        <f t="shared" si="10"/>
        <v>0</v>
      </c>
      <c r="L22" s="97">
        <f t="shared" si="11"/>
        <v>0</v>
      </c>
      <c r="M22" s="97">
        <f t="shared" si="12"/>
        <v>0</v>
      </c>
      <c r="N22" s="91">
        <f t="shared" si="13"/>
        <v>0</v>
      </c>
      <c r="O22" s="97">
        <v>0</v>
      </c>
      <c r="P22" s="97">
        <v>0</v>
      </c>
      <c r="Q22" s="97">
        <f>'10'!I20</f>
        <v>0</v>
      </c>
      <c r="R22" s="97">
        <v>0</v>
      </c>
      <c r="S22" s="91">
        <f t="shared" si="14"/>
        <v>0</v>
      </c>
      <c r="T22" s="97">
        <v>0</v>
      </c>
      <c r="U22" s="97">
        <v>0</v>
      </c>
      <c r="V22" s="97">
        <f>'10'!L20</f>
        <v>0</v>
      </c>
      <c r="W22" s="97">
        <v>0</v>
      </c>
      <c r="X22" s="91">
        <f t="shared" si="15"/>
        <v>0</v>
      </c>
      <c r="Y22" s="97">
        <v>0</v>
      </c>
      <c r="Z22" s="97">
        <v>0</v>
      </c>
      <c r="AA22" s="97">
        <f>'10'!N20</f>
        <v>0</v>
      </c>
      <c r="AB22" s="97">
        <v>0</v>
      </c>
      <c r="AC22" s="91">
        <f t="shared" si="16"/>
        <v>0</v>
      </c>
      <c r="AD22" s="97">
        <v>0</v>
      </c>
      <c r="AE22" s="97">
        <v>0</v>
      </c>
      <c r="AF22" s="97">
        <f>'10'!P20</f>
        <v>0</v>
      </c>
      <c r="AG22" s="97">
        <v>0</v>
      </c>
      <c r="AH22" s="87">
        <f t="shared" si="2"/>
        <v>0</v>
      </c>
      <c r="AI22" s="97">
        <v>0</v>
      </c>
      <c r="AJ22" s="97">
        <f t="shared" si="17"/>
        <v>0</v>
      </c>
      <c r="AK22" s="97">
        <v>0</v>
      </c>
      <c r="AL22" s="97">
        <f t="shared" si="18"/>
        <v>0</v>
      </c>
      <c r="AM22" s="97">
        <v>0</v>
      </c>
      <c r="AN22" s="87">
        <f t="shared" si="4"/>
        <v>0</v>
      </c>
      <c r="AO22" s="97">
        <v>0</v>
      </c>
      <c r="AP22" s="87">
        <f t="shared" si="6"/>
        <v>0</v>
      </c>
      <c r="AQ22" s="87">
        <v>0</v>
      </c>
      <c r="AR22" s="173"/>
      <c r="AS22" s="9"/>
    </row>
    <row r="23" spans="1:45" ht="31.5">
      <c r="A23" s="88" t="s">
        <v>421</v>
      </c>
      <c r="B23" s="89" t="s">
        <v>422</v>
      </c>
      <c r="C23" s="90" t="s">
        <v>416</v>
      </c>
      <c r="D23" s="91">
        <f>'10'!G21</f>
        <v>0</v>
      </c>
      <c r="E23" s="97">
        <v>0</v>
      </c>
      <c r="F23" s="97">
        <v>0</v>
      </c>
      <c r="G23" s="97">
        <v>0</v>
      </c>
      <c r="H23" s="97">
        <v>0</v>
      </c>
      <c r="I23" s="91">
        <f t="shared" si="8"/>
        <v>0</v>
      </c>
      <c r="J23" s="97">
        <f t="shared" si="9"/>
        <v>0</v>
      </c>
      <c r="K23" s="97">
        <f t="shared" si="10"/>
        <v>0</v>
      </c>
      <c r="L23" s="97">
        <f t="shared" si="11"/>
        <v>0</v>
      </c>
      <c r="M23" s="97">
        <f t="shared" si="12"/>
        <v>0</v>
      </c>
      <c r="N23" s="91">
        <f t="shared" si="13"/>
        <v>0</v>
      </c>
      <c r="O23" s="97">
        <v>0</v>
      </c>
      <c r="P23" s="97">
        <v>0</v>
      </c>
      <c r="Q23" s="97">
        <f>'10'!I21</f>
        <v>0</v>
      </c>
      <c r="R23" s="97">
        <v>0</v>
      </c>
      <c r="S23" s="91">
        <f t="shared" si="14"/>
        <v>0</v>
      </c>
      <c r="T23" s="97">
        <v>0</v>
      </c>
      <c r="U23" s="97">
        <v>0</v>
      </c>
      <c r="V23" s="97">
        <f>'10'!L21</f>
        <v>0</v>
      </c>
      <c r="W23" s="97">
        <v>0</v>
      </c>
      <c r="X23" s="91">
        <f t="shared" si="15"/>
        <v>0</v>
      </c>
      <c r="Y23" s="97">
        <v>0</v>
      </c>
      <c r="Z23" s="97">
        <v>0</v>
      </c>
      <c r="AA23" s="97">
        <f>'10'!N21</f>
        <v>0</v>
      </c>
      <c r="AB23" s="97">
        <v>0</v>
      </c>
      <c r="AC23" s="91">
        <f t="shared" si="16"/>
        <v>0</v>
      </c>
      <c r="AD23" s="97">
        <v>0</v>
      </c>
      <c r="AE23" s="97">
        <v>0</v>
      </c>
      <c r="AF23" s="97">
        <f>'10'!P21</f>
        <v>0</v>
      </c>
      <c r="AG23" s="97">
        <v>0</v>
      </c>
      <c r="AH23" s="87">
        <f t="shared" si="2"/>
        <v>0</v>
      </c>
      <c r="AI23" s="97">
        <v>0</v>
      </c>
      <c r="AJ23" s="97">
        <f t="shared" si="17"/>
        <v>0</v>
      </c>
      <c r="AK23" s="97">
        <v>0</v>
      </c>
      <c r="AL23" s="97">
        <f t="shared" si="18"/>
        <v>0</v>
      </c>
      <c r="AM23" s="97">
        <v>0</v>
      </c>
      <c r="AN23" s="87">
        <f t="shared" si="4"/>
        <v>0</v>
      </c>
      <c r="AO23" s="97">
        <v>0</v>
      </c>
      <c r="AP23" s="87">
        <f t="shared" si="6"/>
        <v>0</v>
      </c>
      <c r="AQ23" s="87">
        <v>0</v>
      </c>
      <c r="AR23" s="173"/>
      <c r="AS23" s="9"/>
    </row>
    <row r="24" spans="1:45" ht="47.25">
      <c r="A24" s="88" t="s">
        <v>423</v>
      </c>
      <c r="B24" s="89" t="s">
        <v>424</v>
      </c>
      <c r="C24" s="90" t="s">
        <v>416</v>
      </c>
      <c r="D24" s="91">
        <f>'10'!G22</f>
        <v>0</v>
      </c>
      <c r="E24" s="97">
        <v>0</v>
      </c>
      <c r="F24" s="97">
        <v>0</v>
      </c>
      <c r="G24" s="97">
        <v>0</v>
      </c>
      <c r="H24" s="97">
        <v>0</v>
      </c>
      <c r="I24" s="91">
        <f t="shared" si="8"/>
        <v>0</v>
      </c>
      <c r="J24" s="97">
        <f t="shared" si="9"/>
        <v>0</v>
      </c>
      <c r="K24" s="97">
        <f t="shared" si="10"/>
        <v>0</v>
      </c>
      <c r="L24" s="97">
        <f t="shared" si="11"/>
        <v>0</v>
      </c>
      <c r="M24" s="97">
        <f t="shared" si="12"/>
        <v>0</v>
      </c>
      <c r="N24" s="91">
        <f t="shared" si="13"/>
        <v>0</v>
      </c>
      <c r="O24" s="97">
        <v>0</v>
      </c>
      <c r="P24" s="97">
        <v>0</v>
      </c>
      <c r="Q24" s="97">
        <f>'10'!I22</f>
        <v>0</v>
      </c>
      <c r="R24" s="97">
        <v>0</v>
      </c>
      <c r="S24" s="91">
        <f t="shared" si="14"/>
        <v>0</v>
      </c>
      <c r="T24" s="97">
        <v>0</v>
      </c>
      <c r="U24" s="97">
        <v>0</v>
      </c>
      <c r="V24" s="97">
        <f>'10'!L22</f>
        <v>0</v>
      </c>
      <c r="W24" s="97">
        <v>0</v>
      </c>
      <c r="X24" s="91">
        <f t="shared" si="15"/>
        <v>0</v>
      </c>
      <c r="Y24" s="97">
        <v>0</v>
      </c>
      <c r="Z24" s="97">
        <v>0</v>
      </c>
      <c r="AA24" s="97">
        <f>'10'!N22</f>
        <v>0</v>
      </c>
      <c r="AB24" s="97">
        <v>0</v>
      </c>
      <c r="AC24" s="91">
        <f t="shared" si="16"/>
        <v>0</v>
      </c>
      <c r="AD24" s="97">
        <v>0</v>
      </c>
      <c r="AE24" s="97">
        <v>0</v>
      </c>
      <c r="AF24" s="97">
        <f>'10'!P22</f>
        <v>0</v>
      </c>
      <c r="AG24" s="97">
        <v>0</v>
      </c>
      <c r="AH24" s="87">
        <f t="shared" si="2"/>
        <v>0</v>
      </c>
      <c r="AI24" s="97">
        <v>0</v>
      </c>
      <c r="AJ24" s="97">
        <f t="shared" si="17"/>
        <v>0</v>
      </c>
      <c r="AK24" s="97">
        <v>0</v>
      </c>
      <c r="AL24" s="97">
        <f t="shared" si="18"/>
        <v>0</v>
      </c>
      <c r="AM24" s="97">
        <v>0</v>
      </c>
      <c r="AN24" s="87">
        <f t="shared" si="4"/>
        <v>0</v>
      </c>
      <c r="AO24" s="97">
        <v>0</v>
      </c>
      <c r="AP24" s="87">
        <f t="shared" si="6"/>
        <v>0</v>
      </c>
      <c r="AQ24" s="87">
        <v>0</v>
      </c>
      <c r="AR24" s="173"/>
      <c r="AS24" s="9"/>
    </row>
    <row r="25" spans="1:45" ht="39" customHeight="1">
      <c r="A25" s="88" t="s">
        <v>425</v>
      </c>
      <c r="B25" s="89" t="s">
        <v>426</v>
      </c>
      <c r="C25" s="90" t="s">
        <v>416</v>
      </c>
      <c r="D25" s="91">
        <f>'10'!G23</f>
        <v>1.8701693300000004</v>
      </c>
      <c r="E25" s="97">
        <v>0</v>
      </c>
      <c r="F25" s="97">
        <v>0</v>
      </c>
      <c r="G25" s="97">
        <f>G103</f>
        <v>1.8701693300000004</v>
      </c>
      <c r="H25" s="97">
        <f>H103</f>
        <v>0</v>
      </c>
      <c r="I25" s="91">
        <f t="shared" si="8"/>
        <v>1.6138982300000002</v>
      </c>
      <c r="J25" s="97">
        <f t="shared" si="9"/>
        <v>0</v>
      </c>
      <c r="K25" s="97">
        <f t="shared" si="10"/>
        <v>0</v>
      </c>
      <c r="L25" s="97">
        <f t="shared" si="11"/>
        <v>1.6138982300000002</v>
      </c>
      <c r="M25" s="97">
        <f t="shared" si="12"/>
        <v>0</v>
      </c>
      <c r="N25" s="91">
        <f t="shared" si="13"/>
        <v>1.1755931900000001</v>
      </c>
      <c r="O25" s="97">
        <f>O103</f>
        <v>0</v>
      </c>
      <c r="P25" s="97">
        <f>P103</f>
        <v>0</v>
      </c>
      <c r="Q25" s="97">
        <f>'10'!I23</f>
        <v>1.1755931900000001</v>
      </c>
      <c r="R25" s="97">
        <f>R103</f>
        <v>0</v>
      </c>
      <c r="S25" s="91">
        <f t="shared" si="14"/>
        <v>0.43830504000000003</v>
      </c>
      <c r="T25" s="97">
        <f>T103</f>
        <v>0</v>
      </c>
      <c r="U25" s="97">
        <f>U103</f>
        <v>0</v>
      </c>
      <c r="V25" s="97">
        <f>'10'!L23</f>
        <v>0.43830504000000003</v>
      </c>
      <c r="W25" s="97">
        <f>W103</f>
        <v>0</v>
      </c>
      <c r="X25" s="91">
        <f t="shared" si="15"/>
        <v>0</v>
      </c>
      <c r="Y25" s="97">
        <f>Y103</f>
        <v>0</v>
      </c>
      <c r="Z25" s="97">
        <f>Z103</f>
        <v>0</v>
      </c>
      <c r="AA25" s="97">
        <f>'10'!N23</f>
        <v>0</v>
      </c>
      <c r="AB25" s="97">
        <f>AB103</f>
        <v>0</v>
      </c>
      <c r="AC25" s="91">
        <f t="shared" si="16"/>
        <v>0</v>
      </c>
      <c r="AD25" s="97">
        <f>AD103</f>
        <v>0</v>
      </c>
      <c r="AE25" s="97">
        <f>AE103</f>
        <v>0</v>
      </c>
      <c r="AF25" s="97">
        <f>'10'!P23</f>
        <v>0</v>
      </c>
      <c r="AG25" s="97">
        <f>AG103</f>
        <v>0</v>
      </c>
      <c r="AH25" s="87">
        <f t="shared" si="2"/>
        <v>0.2562711000000002</v>
      </c>
      <c r="AI25" s="97">
        <f t="shared" si="3"/>
        <v>86.29690392794538</v>
      </c>
      <c r="AJ25" s="97">
        <f t="shared" si="17"/>
        <v>0</v>
      </c>
      <c r="AK25" s="97">
        <v>0</v>
      </c>
      <c r="AL25" s="97">
        <f t="shared" si="18"/>
        <v>0</v>
      </c>
      <c r="AM25" s="97">
        <v>0</v>
      </c>
      <c r="AN25" s="87">
        <f t="shared" si="4"/>
        <v>0.2562711000000002</v>
      </c>
      <c r="AO25" s="97">
        <f t="shared" si="5"/>
        <v>86.29690392794538</v>
      </c>
      <c r="AP25" s="87">
        <f t="shared" si="6"/>
        <v>0</v>
      </c>
      <c r="AQ25" s="87">
        <v>0</v>
      </c>
      <c r="AR25" s="173"/>
      <c r="AS25" s="9"/>
    </row>
    <row r="26" spans="1:45" ht="81" customHeight="1">
      <c r="A26" s="94" t="s">
        <v>224</v>
      </c>
      <c r="B26" s="95" t="s">
        <v>225</v>
      </c>
      <c r="C26" s="90" t="s">
        <v>416</v>
      </c>
      <c r="D26" s="93">
        <f>D27</f>
        <v>0.37820159999999997</v>
      </c>
      <c r="E26" s="93">
        <f t="shared" ref="E26:AM26" si="19">E27</f>
        <v>0</v>
      </c>
      <c r="F26" s="93">
        <f t="shared" si="19"/>
        <v>0</v>
      </c>
      <c r="G26" s="93">
        <f t="shared" si="19"/>
        <v>0.37820159999999997</v>
      </c>
      <c r="H26" s="93">
        <f t="shared" si="19"/>
        <v>0</v>
      </c>
      <c r="I26" s="93">
        <f t="shared" si="19"/>
        <v>4.4813994259999994</v>
      </c>
      <c r="J26" s="93">
        <f t="shared" si="19"/>
        <v>0</v>
      </c>
      <c r="K26" s="93">
        <f t="shared" si="19"/>
        <v>0</v>
      </c>
      <c r="L26" s="93">
        <f t="shared" si="19"/>
        <v>4.4813994259999994</v>
      </c>
      <c r="M26" s="93">
        <f t="shared" si="19"/>
        <v>0</v>
      </c>
      <c r="N26" s="93">
        <f t="shared" si="19"/>
        <v>1.688107376</v>
      </c>
      <c r="O26" s="93">
        <f t="shared" si="19"/>
        <v>0</v>
      </c>
      <c r="P26" s="93">
        <f t="shared" si="19"/>
        <v>0</v>
      </c>
      <c r="Q26" s="93">
        <f t="shared" si="19"/>
        <v>1.688107376</v>
      </c>
      <c r="R26" s="93">
        <f t="shared" si="19"/>
        <v>0</v>
      </c>
      <c r="S26" s="93">
        <f t="shared" si="19"/>
        <v>0</v>
      </c>
      <c r="T26" s="93">
        <f t="shared" si="19"/>
        <v>0</v>
      </c>
      <c r="U26" s="93">
        <f t="shared" si="19"/>
        <v>0</v>
      </c>
      <c r="V26" s="93">
        <f t="shared" si="19"/>
        <v>0</v>
      </c>
      <c r="W26" s="93">
        <f t="shared" si="19"/>
        <v>0</v>
      </c>
      <c r="X26" s="93">
        <f t="shared" si="19"/>
        <v>0</v>
      </c>
      <c r="Y26" s="93">
        <f t="shared" si="19"/>
        <v>0</v>
      </c>
      <c r="Z26" s="93">
        <f t="shared" si="19"/>
        <v>0</v>
      </c>
      <c r="AA26" s="93">
        <f t="shared" si="19"/>
        <v>0</v>
      </c>
      <c r="AB26" s="93">
        <f t="shared" si="19"/>
        <v>0</v>
      </c>
      <c r="AC26" s="93">
        <f t="shared" si="19"/>
        <v>0</v>
      </c>
      <c r="AD26" s="93">
        <f t="shared" si="19"/>
        <v>0</v>
      </c>
      <c r="AE26" s="93">
        <f t="shared" si="19"/>
        <v>0</v>
      </c>
      <c r="AF26" s="93">
        <f t="shared" si="19"/>
        <v>0</v>
      </c>
      <c r="AG26" s="93">
        <f t="shared" si="19"/>
        <v>0</v>
      </c>
      <c r="AH26" s="87">
        <f t="shared" si="2"/>
        <v>-4.1031978259999997</v>
      </c>
      <c r="AI26" s="97">
        <f t="shared" si="3"/>
        <v>1184.9234445332859</v>
      </c>
      <c r="AJ26" s="93">
        <f t="shared" si="19"/>
        <v>0</v>
      </c>
      <c r="AK26" s="93">
        <f t="shared" si="19"/>
        <v>0</v>
      </c>
      <c r="AL26" s="93">
        <f t="shared" si="19"/>
        <v>0</v>
      </c>
      <c r="AM26" s="93">
        <f t="shared" si="19"/>
        <v>0</v>
      </c>
      <c r="AN26" s="87">
        <f t="shared" si="4"/>
        <v>-4.1031978259999997</v>
      </c>
      <c r="AO26" s="97">
        <f t="shared" si="5"/>
        <v>1184.9234445332859</v>
      </c>
      <c r="AP26" s="87">
        <f t="shared" si="6"/>
        <v>0</v>
      </c>
      <c r="AQ26" s="87" t="e">
        <f t="shared" si="7"/>
        <v>#DIV/0!</v>
      </c>
      <c r="AR26" s="187"/>
      <c r="AS26" s="9"/>
    </row>
    <row r="27" spans="1:45" ht="136.5" customHeight="1">
      <c r="A27" s="94" t="s">
        <v>283</v>
      </c>
      <c r="B27" s="95" t="s">
        <v>427</v>
      </c>
      <c r="C27" s="90" t="s">
        <v>416</v>
      </c>
      <c r="D27" s="97">
        <f t="shared" ref="D27:AG27" si="20">D29+D38</f>
        <v>0.37820159999999997</v>
      </c>
      <c r="E27" s="97">
        <f t="shared" si="20"/>
        <v>0</v>
      </c>
      <c r="F27" s="97">
        <f t="shared" si="20"/>
        <v>0</v>
      </c>
      <c r="G27" s="97">
        <f t="shared" si="20"/>
        <v>0.37820159999999997</v>
      </c>
      <c r="H27" s="97">
        <f t="shared" si="20"/>
        <v>0</v>
      </c>
      <c r="I27" s="97">
        <f t="shared" si="20"/>
        <v>4.4813994259999994</v>
      </c>
      <c r="J27" s="97">
        <f t="shared" si="20"/>
        <v>0</v>
      </c>
      <c r="K27" s="97">
        <f t="shared" si="20"/>
        <v>0</v>
      </c>
      <c r="L27" s="97">
        <f t="shared" si="20"/>
        <v>4.4813994259999994</v>
      </c>
      <c r="M27" s="97">
        <f t="shared" si="20"/>
        <v>0</v>
      </c>
      <c r="N27" s="97">
        <f t="shared" si="20"/>
        <v>1.688107376</v>
      </c>
      <c r="O27" s="97">
        <f t="shared" si="20"/>
        <v>0</v>
      </c>
      <c r="P27" s="97">
        <f t="shared" si="20"/>
        <v>0</v>
      </c>
      <c r="Q27" s="97">
        <f t="shared" si="20"/>
        <v>1.688107376</v>
      </c>
      <c r="R27" s="97">
        <f t="shared" si="20"/>
        <v>0</v>
      </c>
      <c r="S27" s="97">
        <f t="shared" si="20"/>
        <v>0</v>
      </c>
      <c r="T27" s="97">
        <f t="shared" si="20"/>
        <v>0</v>
      </c>
      <c r="U27" s="97">
        <f t="shared" si="20"/>
        <v>0</v>
      </c>
      <c r="V27" s="97">
        <f t="shared" si="20"/>
        <v>0</v>
      </c>
      <c r="W27" s="97">
        <f t="shared" si="20"/>
        <v>0</v>
      </c>
      <c r="X27" s="97">
        <f t="shared" si="20"/>
        <v>0</v>
      </c>
      <c r="Y27" s="97">
        <f t="shared" si="20"/>
        <v>0</v>
      </c>
      <c r="Z27" s="97">
        <f t="shared" si="20"/>
        <v>0</v>
      </c>
      <c r="AA27" s="97">
        <f t="shared" si="20"/>
        <v>0</v>
      </c>
      <c r="AB27" s="97">
        <f t="shared" si="20"/>
        <v>0</v>
      </c>
      <c r="AC27" s="97">
        <f t="shared" si="20"/>
        <v>0</v>
      </c>
      <c r="AD27" s="97">
        <f t="shared" si="20"/>
        <v>0</v>
      </c>
      <c r="AE27" s="97">
        <f t="shared" si="20"/>
        <v>0</v>
      </c>
      <c r="AF27" s="97">
        <f t="shared" si="20"/>
        <v>0</v>
      </c>
      <c r="AG27" s="97">
        <f t="shared" si="20"/>
        <v>0</v>
      </c>
      <c r="AH27" s="87">
        <f t="shared" si="2"/>
        <v>-4.1031978259999997</v>
      </c>
      <c r="AI27" s="97">
        <f t="shared" si="3"/>
        <v>1184.9234445332859</v>
      </c>
      <c r="AJ27" s="97">
        <f>AJ29+AJ38</f>
        <v>0</v>
      </c>
      <c r="AK27" s="97">
        <f>AK29+AK38</f>
        <v>0</v>
      </c>
      <c r="AL27" s="97">
        <f>AL29+AL38</f>
        <v>0</v>
      </c>
      <c r="AM27" s="97">
        <f>AM29+AM38</f>
        <v>0</v>
      </c>
      <c r="AN27" s="87">
        <f t="shared" si="4"/>
        <v>-4.1031978259999997</v>
      </c>
      <c r="AO27" s="97">
        <f t="shared" si="5"/>
        <v>1184.9234445332859</v>
      </c>
      <c r="AP27" s="87">
        <f t="shared" si="6"/>
        <v>0</v>
      </c>
      <c r="AQ27" s="87" t="e">
        <f t="shared" si="7"/>
        <v>#DIV/0!</v>
      </c>
      <c r="AR27" s="173"/>
      <c r="AS27" s="9"/>
    </row>
    <row r="28" spans="1:45" ht="78" customHeight="1">
      <c r="A28" s="94" t="s">
        <v>821</v>
      </c>
      <c r="B28" s="95" t="s">
        <v>428</v>
      </c>
      <c r="C28" s="90" t="s">
        <v>416</v>
      </c>
      <c r="D28" s="97">
        <f>D29</f>
        <v>0.37820159999999997</v>
      </c>
      <c r="E28" s="97">
        <f t="shared" ref="E28:F28" si="21">E29</f>
        <v>0</v>
      </c>
      <c r="F28" s="97">
        <f t="shared" si="21"/>
        <v>0</v>
      </c>
      <c r="G28" s="97">
        <f t="shared" ref="G28:V28" si="22">G29</f>
        <v>0.37820159999999997</v>
      </c>
      <c r="H28" s="97">
        <f t="shared" si="22"/>
        <v>0</v>
      </c>
      <c r="I28" s="97">
        <f t="shared" si="22"/>
        <v>0.32936718599999998</v>
      </c>
      <c r="J28" s="97">
        <f t="shared" si="22"/>
        <v>0</v>
      </c>
      <c r="K28" s="97">
        <f t="shared" si="22"/>
        <v>0</v>
      </c>
      <c r="L28" s="97">
        <f t="shared" si="22"/>
        <v>0.32936718599999998</v>
      </c>
      <c r="M28" s="97">
        <f t="shared" si="22"/>
        <v>0</v>
      </c>
      <c r="N28" s="97">
        <f t="shared" si="22"/>
        <v>8.8311595999999992E-2</v>
      </c>
      <c r="O28" s="97">
        <f t="shared" si="22"/>
        <v>0</v>
      </c>
      <c r="P28" s="97">
        <f t="shared" si="22"/>
        <v>0</v>
      </c>
      <c r="Q28" s="97">
        <f t="shared" si="22"/>
        <v>8.8311595999999992E-2</v>
      </c>
      <c r="R28" s="97">
        <f t="shared" si="22"/>
        <v>0</v>
      </c>
      <c r="S28" s="97">
        <f t="shared" si="22"/>
        <v>0</v>
      </c>
      <c r="T28" s="97">
        <f t="shared" si="22"/>
        <v>0</v>
      </c>
      <c r="U28" s="97">
        <f t="shared" si="22"/>
        <v>0</v>
      </c>
      <c r="V28" s="97">
        <f t="shared" si="22"/>
        <v>0</v>
      </c>
      <c r="W28" s="97">
        <f t="shared" ref="W28:AM28" si="23">W29</f>
        <v>0</v>
      </c>
      <c r="X28" s="97">
        <f t="shared" si="23"/>
        <v>0</v>
      </c>
      <c r="Y28" s="97">
        <f t="shared" si="23"/>
        <v>0</v>
      </c>
      <c r="Z28" s="97">
        <f t="shared" si="23"/>
        <v>0</v>
      </c>
      <c r="AA28" s="97">
        <f t="shared" si="23"/>
        <v>0</v>
      </c>
      <c r="AB28" s="97">
        <f t="shared" si="23"/>
        <v>0</v>
      </c>
      <c r="AC28" s="97">
        <f t="shared" si="23"/>
        <v>0</v>
      </c>
      <c r="AD28" s="97">
        <f t="shared" si="23"/>
        <v>0</v>
      </c>
      <c r="AE28" s="97">
        <f t="shared" si="23"/>
        <v>0</v>
      </c>
      <c r="AF28" s="97">
        <f t="shared" si="23"/>
        <v>0</v>
      </c>
      <c r="AG28" s="97">
        <f t="shared" si="23"/>
        <v>0</v>
      </c>
      <c r="AH28" s="87">
        <f t="shared" si="2"/>
        <v>4.8834413999999993E-2</v>
      </c>
      <c r="AI28" s="97">
        <f t="shared" si="3"/>
        <v>87.08772940146207</v>
      </c>
      <c r="AJ28" s="97">
        <f t="shared" si="23"/>
        <v>0</v>
      </c>
      <c r="AK28" s="97">
        <f t="shared" si="23"/>
        <v>0</v>
      </c>
      <c r="AL28" s="97">
        <f t="shared" si="23"/>
        <v>0</v>
      </c>
      <c r="AM28" s="97">
        <f t="shared" si="23"/>
        <v>0</v>
      </c>
      <c r="AN28" s="87">
        <f t="shared" si="4"/>
        <v>4.8834413999999993E-2</v>
      </c>
      <c r="AO28" s="97">
        <f t="shared" si="5"/>
        <v>87.08772940146207</v>
      </c>
      <c r="AP28" s="87">
        <f t="shared" si="6"/>
        <v>0</v>
      </c>
      <c r="AQ28" s="87" t="e">
        <f t="shared" si="7"/>
        <v>#DIV/0!</v>
      </c>
      <c r="AR28" s="173"/>
      <c r="AS28" s="9"/>
    </row>
    <row r="29" spans="1:45" ht="159" customHeight="1">
      <c r="A29" s="94" t="s">
        <v>823</v>
      </c>
      <c r="B29" s="98" t="s">
        <v>429</v>
      </c>
      <c r="C29" s="90" t="s">
        <v>226</v>
      </c>
      <c r="D29" s="97">
        <f>SUM(E29:H29)</f>
        <v>0.37820159999999997</v>
      </c>
      <c r="E29" s="97">
        <f>SUM(E30:E34)</f>
        <v>0</v>
      </c>
      <c r="F29" s="97">
        <f>SUM(F30:F34)</f>
        <v>0</v>
      </c>
      <c r="G29" s="97">
        <f>'10'!G27</f>
        <v>0.37820159999999997</v>
      </c>
      <c r="H29" s="97">
        <v>0</v>
      </c>
      <c r="I29" s="97">
        <f>SUM(I30:I37)</f>
        <v>0.32936718599999998</v>
      </c>
      <c r="J29" s="97">
        <f t="shared" ref="J29:AG29" si="24">SUM(J30:J34)</f>
        <v>0</v>
      </c>
      <c r="K29" s="97">
        <f t="shared" si="24"/>
        <v>0</v>
      </c>
      <c r="L29" s="97">
        <f>SUM(L30:L37)</f>
        <v>0.32936718599999998</v>
      </c>
      <c r="M29" s="97">
        <f t="shared" si="24"/>
        <v>0</v>
      </c>
      <c r="N29" s="97">
        <f>SUM(N34:N36)</f>
        <v>8.8311595999999992E-2</v>
      </c>
      <c r="O29" s="97">
        <f t="shared" si="24"/>
        <v>0</v>
      </c>
      <c r="P29" s="97">
        <f t="shared" si="24"/>
        <v>0</v>
      </c>
      <c r="Q29" s="97">
        <f>SUM(Q34:Q36)</f>
        <v>8.8311595999999992E-2</v>
      </c>
      <c r="R29" s="97">
        <f t="shared" si="24"/>
        <v>0</v>
      </c>
      <c r="S29" s="97">
        <f t="shared" si="24"/>
        <v>0</v>
      </c>
      <c r="T29" s="97">
        <f t="shared" si="24"/>
        <v>0</v>
      </c>
      <c r="U29" s="97">
        <f t="shared" si="24"/>
        <v>0</v>
      </c>
      <c r="V29" s="97">
        <f t="shared" si="24"/>
        <v>0</v>
      </c>
      <c r="W29" s="97">
        <f t="shared" si="24"/>
        <v>0</v>
      </c>
      <c r="X29" s="97">
        <f t="shared" si="24"/>
        <v>0</v>
      </c>
      <c r="Y29" s="97">
        <f t="shared" si="24"/>
        <v>0</v>
      </c>
      <c r="Z29" s="97">
        <f t="shared" si="24"/>
        <v>0</v>
      </c>
      <c r="AA29" s="97">
        <f t="shared" si="24"/>
        <v>0</v>
      </c>
      <c r="AB29" s="97">
        <f t="shared" si="24"/>
        <v>0</v>
      </c>
      <c r="AC29" s="97">
        <f>SUM(AC30:AC36)</f>
        <v>0</v>
      </c>
      <c r="AD29" s="97">
        <f t="shared" si="24"/>
        <v>0</v>
      </c>
      <c r="AE29" s="97">
        <f t="shared" si="24"/>
        <v>0</v>
      </c>
      <c r="AF29" s="97">
        <f t="shared" si="24"/>
        <v>0</v>
      </c>
      <c r="AG29" s="97">
        <f t="shared" si="24"/>
        <v>0</v>
      </c>
      <c r="AH29" s="87">
        <f t="shared" si="2"/>
        <v>4.8834413999999993E-2</v>
      </c>
      <c r="AI29" s="97">
        <f t="shared" si="3"/>
        <v>87.08772940146207</v>
      </c>
      <c r="AJ29" s="97">
        <f>SUM(AJ30:AJ34)</f>
        <v>0</v>
      </c>
      <c r="AK29" s="97">
        <f>SUM(AK30:AK34)</f>
        <v>0</v>
      </c>
      <c r="AL29" s="97">
        <f>SUM(AL30:AL34)</f>
        <v>0</v>
      </c>
      <c r="AM29" s="97">
        <f>SUM(AM30:AM34)</f>
        <v>0</v>
      </c>
      <c r="AN29" s="87">
        <f t="shared" si="4"/>
        <v>4.8834413999999993E-2</v>
      </c>
      <c r="AO29" s="97">
        <f t="shared" si="5"/>
        <v>87.08772940146207</v>
      </c>
      <c r="AP29" s="87">
        <f t="shared" si="6"/>
        <v>0</v>
      </c>
      <c r="AQ29" s="87" t="e">
        <f t="shared" si="7"/>
        <v>#DIV/0!</v>
      </c>
      <c r="AR29" s="173" t="str">
        <f>'10'!T27</f>
        <v>нд</v>
      </c>
      <c r="AS29" s="9"/>
    </row>
    <row r="30" spans="1:45" ht="70.5" hidden="1" customHeight="1">
      <c r="A30" s="99" t="s">
        <v>931</v>
      </c>
      <c r="B30" s="254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0" s="90" t="s">
        <v>416</v>
      </c>
      <c r="D30" s="97">
        <f t="shared" ref="D30:D37" si="25">SUM(E30:H30)</f>
        <v>0</v>
      </c>
      <c r="E30" s="97">
        <v>0</v>
      </c>
      <c r="F30" s="97">
        <v>0</v>
      </c>
      <c r="G30" s="97">
        <v>0</v>
      </c>
      <c r="H30" s="97">
        <v>0</v>
      </c>
      <c r="I30" s="168">
        <f>J30+K30+L30+M30</f>
        <v>0</v>
      </c>
      <c r="J30" s="97">
        <v>0</v>
      </c>
      <c r="K30" s="97">
        <v>0</v>
      </c>
      <c r="L30" s="97">
        <f>Q30+V30+AA30+AF30</f>
        <v>0</v>
      </c>
      <c r="M30" s="97">
        <f>R30+W30+AB30+AG30</f>
        <v>0</v>
      </c>
      <c r="N30" s="97">
        <f>SUM(O30:R30)</f>
        <v>0</v>
      </c>
      <c r="O30" s="97">
        <v>0</v>
      </c>
      <c r="P30" s="97">
        <v>0</v>
      </c>
      <c r="Q30" s="97">
        <f>'10'!J28</f>
        <v>0</v>
      </c>
      <c r="R30" s="97">
        <v>0</v>
      </c>
      <c r="S30" s="97">
        <f>SUM(T30:W30)</f>
        <v>0</v>
      </c>
      <c r="T30" s="97">
        <v>0</v>
      </c>
      <c r="U30" s="97">
        <v>0</v>
      </c>
      <c r="V30" s="97">
        <f>'10'!L28</f>
        <v>0</v>
      </c>
      <c r="W30" s="97">
        <v>0</v>
      </c>
      <c r="X30" s="97">
        <f>SUM(Y30:AB30)</f>
        <v>0</v>
      </c>
      <c r="Y30" s="97">
        <v>0</v>
      </c>
      <c r="Z30" s="97">
        <v>0</v>
      </c>
      <c r="AA30" s="97">
        <f>'10'!N28</f>
        <v>0</v>
      </c>
      <c r="AB30" s="97">
        <v>0</v>
      </c>
      <c r="AC30" s="97">
        <f t="shared" ref="AC30:AC33" si="26">SUM(AD30:AG30)</f>
        <v>0</v>
      </c>
      <c r="AD30" s="97">
        <v>0</v>
      </c>
      <c r="AE30" s="97">
        <v>0</v>
      </c>
      <c r="AF30" s="97">
        <f>'10'!P28</f>
        <v>0</v>
      </c>
      <c r="AG30" s="97">
        <v>0</v>
      </c>
      <c r="AH30" s="87">
        <f t="shared" ref="AH30:AH37" si="27">D30-I30</f>
        <v>0</v>
      </c>
      <c r="AI30" s="97" t="e">
        <f t="shared" ref="AI30:AI37" si="28">I30/D30*100</f>
        <v>#DIV/0!</v>
      </c>
      <c r="AJ30" s="97">
        <f t="shared" ref="AJ30:AM30" si="29">SUM(AJ31:AJ35)</f>
        <v>0</v>
      </c>
      <c r="AK30" s="97">
        <f t="shared" si="29"/>
        <v>0</v>
      </c>
      <c r="AL30" s="97">
        <f t="shared" si="29"/>
        <v>0</v>
      </c>
      <c r="AM30" s="97">
        <f t="shared" si="29"/>
        <v>0</v>
      </c>
      <c r="AN30" s="87">
        <f t="shared" ref="AN30:AN37" si="30">G30-L30</f>
        <v>0</v>
      </c>
      <c r="AO30" s="97" t="e">
        <f t="shared" ref="AO30:AO37" si="31">L30/G30*100</f>
        <v>#DIV/0!</v>
      </c>
      <c r="AP30" s="87">
        <f t="shared" ref="AP30:AP37" si="32">H30-M30</f>
        <v>0</v>
      </c>
      <c r="AQ30" s="87" t="e">
        <f t="shared" ref="AQ30:AQ37" si="33">M30/H30*100</f>
        <v>#DIV/0!</v>
      </c>
      <c r="AR30" s="173" t="str">
        <f>'10'!T28</f>
        <v>нд</v>
      </c>
      <c r="AS30" s="9"/>
    </row>
    <row r="31" spans="1:45" ht="102" hidden="1" customHeight="1">
      <c r="A31" s="99" t="s">
        <v>932</v>
      </c>
      <c r="B31" s="254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1" s="90" t="s">
        <v>416</v>
      </c>
      <c r="D31" s="97">
        <f t="shared" si="25"/>
        <v>0</v>
      </c>
      <c r="E31" s="97">
        <v>0</v>
      </c>
      <c r="F31" s="97">
        <v>0</v>
      </c>
      <c r="G31" s="97">
        <v>0</v>
      </c>
      <c r="H31" s="97">
        <v>0</v>
      </c>
      <c r="I31" s="168">
        <f t="shared" ref="I31:I33" si="34">J31+K31+L31+M31</f>
        <v>0</v>
      </c>
      <c r="J31" s="97">
        <v>0</v>
      </c>
      <c r="K31" s="97">
        <v>0</v>
      </c>
      <c r="L31" s="97">
        <f t="shared" ref="L31:L33" si="35">Q31+V31+AA31+AF31</f>
        <v>0</v>
      </c>
      <c r="M31" s="97">
        <v>0</v>
      </c>
      <c r="N31" s="97">
        <f t="shared" ref="N31:N35" si="36">SUM(O31:R31)</f>
        <v>0</v>
      </c>
      <c r="O31" s="97">
        <v>0</v>
      </c>
      <c r="P31" s="97">
        <v>0</v>
      </c>
      <c r="Q31" s="97">
        <v>0</v>
      </c>
      <c r="R31" s="97">
        <v>0</v>
      </c>
      <c r="S31" s="97">
        <f t="shared" ref="S31:S35" si="37">SUM(T31:W31)</f>
        <v>0</v>
      </c>
      <c r="T31" s="97">
        <v>0</v>
      </c>
      <c r="U31" s="97">
        <v>0</v>
      </c>
      <c r="V31" s="97">
        <f>'10'!L29</f>
        <v>0</v>
      </c>
      <c r="W31" s="97">
        <v>0</v>
      </c>
      <c r="X31" s="97">
        <f t="shared" ref="X31:X32" si="38">SUM(Y31:AB31)</f>
        <v>0</v>
      </c>
      <c r="Y31" s="97">
        <v>0</v>
      </c>
      <c r="Z31" s="97">
        <v>0</v>
      </c>
      <c r="AA31" s="97">
        <f>'10'!N29</f>
        <v>0</v>
      </c>
      <c r="AB31" s="97">
        <v>0</v>
      </c>
      <c r="AC31" s="97">
        <f t="shared" si="26"/>
        <v>0</v>
      </c>
      <c r="AD31" s="97">
        <v>0</v>
      </c>
      <c r="AE31" s="97">
        <v>0</v>
      </c>
      <c r="AF31" s="97">
        <f>'10'!P29</f>
        <v>0</v>
      </c>
      <c r="AG31" s="97">
        <v>0</v>
      </c>
      <c r="AH31" s="87">
        <f t="shared" si="27"/>
        <v>0</v>
      </c>
      <c r="AI31" s="97" t="e">
        <f t="shared" si="28"/>
        <v>#DIV/0!</v>
      </c>
      <c r="AJ31" s="97">
        <f t="shared" ref="AJ31:AM31" si="39">SUM(AJ32:AJ36)</f>
        <v>0</v>
      </c>
      <c r="AK31" s="97">
        <f t="shared" si="39"/>
        <v>0</v>
      </c>
      <c r="AL31" s="97">
        <f t="shared" si="39"/>
        <v>0</v>
      </c>
      <c r="AM31" s="97">
        <f t="shared" si="39"/>
        <v>0</v>
      </c>
      <c r="AN31" s="87">
        <f t="shared" si="30"/>
        <v>0</v>
      </c>
      <c r="AO31" s="97" t="e">
        <f t="shared" si="31"/>
        <v>#DIV/0!</v>
      </c>
      <c r="AP31" s="87">
        <f t="shared" si="32"/>
        <v>0</v>
      </c>
      <c r="AQ31" s="87" t="e">
        <f t="shared" si="33"/>
        <v>#DIV/0!</v>
      </c>
      <c r="AR31" s="173" t="str">
        <f>'10'!T29</f>
        <v>нд</v>
      </c>
      <c r="AS31" s="9"/>
    </row>
    <row r="32" spans="1:45" ht="85.5" hidden="1" customHeight="1">
      <c r="A32" s="99" t="s">
        <v>933</v>
      </c>
      <c r="B32" s="254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2" s="90" t="s">
        <v>416</v>
      </c>
      <c r="D32" s="97">
        <f t="shared" si="25"/>
        <v>0</v>
      </c>
      <c r="E32" s="97">
        <v>0</v>
      </c>
      <c r="F32" s="97">
        <v>0</v>
      </c>
      <c r="G32" s="97">
        <v>0</v>
      </c>
      <c r="H32" s="97">
        <v>0</v>
      </c>
      <c r="I32" s="168">
        <f t="shared" si="34"/>
        <v>0</v>
      </c>
      <c r="J32" s="97">
        <v>0</v>
      </c>
      <c r="K32" s="97">
        <v>0</v>
      </c>
      <c r="L32" s="97">
        <f t="shared" si="35"/>
        <v>0</v>
      </c>
      <c r="M32" s="97">
        <v>0</v>
      </c>
      <c r="N32" s="97">
        <f t="shared" si="36"/>
        <v>0</v>
      </c>
      <c r="O32" s="97">
        <v>0</v>
      </c>
      <c r="P32" s="97">
        <v>0</v>
      </c>
      <c r="Q32" s="97">
        <v>0</v>
      </c>
      <c r="R32" s="97">
        <v>0</v>
      </c>
      <c r="S32" s="97">
        <f t="shared" si="37"/>
        <v>0</v>
      </c>
      <c r="T32" s="97">
        <v>0</v>
      </c>
      <c r="U32" s="97">
        <v>0</v>
      </c>
      <c r="V32" s="97">
        <f>'10'!L30</f>
        <v>0</v>
      </c>
      <c r="W32" s="97">
        <v>0</v>
      </c>
      <c r="X32" s="97">
        <f t="shared" si="38"/>
        <v>0</v>
      </c>
      <c r="Y32" s="97">
        <v>0</v>
      </c>
      <c r="Z32" s="97">
        <v>0</v>
      </c>
      <c r="AA32" s="97">
        <f>'10'!N30</f>
        <v>0</v>
      </c>
      <c r="AB32" s="97">
        <v>0</v>
      </c>
      <c r="AC32" s="97">
        <f t="shared" si="26"/>
        <v>0</v>
      </c>
      <c r="AD32" s="97">
        <v>0</v>
      </c>
      <c r="AE32" s="97">
        <v>0</v>
      </c>
      <c r="AF32" s="97">
        <f>'10'!P30</f>
        <v>0</v>
      </c>
      <c r="AG32" s="97">
        <v>0</v>
      </c>
      <c r="AH32" s="87">
        <f t="shared" si="27"/>
        <v>0</v>
      </c>
      <c r="AI32" s="97" t="e">
        <f t="shared" si="28"/>
        <v>#DIV/0!</v>
      </c>
      <c r="AJ32" s="97">
        <f t="shared" ref="AJ32:AM32" si="40">SUM(AJ33:AJ37)</f>
        <v>0</v>
      </c>
      <c r="AK32" s="97">
        <f t="shared" si="40"/>
        <v>0</v>
      </c>
      <c r="AL32" s="97">
        <f t="shared" si="40"/>
        <v>0</v>
      </c>
      <c r="AM32" s="97">
        <f t="shared" si="40"/>
        <v>0</v>
      </c>
      <c r="AN32" s="87">
        <f t="shared" si="30"/>
        <v>0</v>
      </c>
      <c r="AO32" s="97" t="e">
        <f t="shared" si="31"/>
        <v>#DIV/0!</v>
      </c>
      <c r="AP32" s="87">
        <f t="shared" si="32"/>
        <v>0</v>
      </c>
      <c r="AQ32" s="87" t="e">
        <f t="shared" si="33"/>
        <v>#DIV/0!</v>
      </c>
      <c r="AR32" s="173" t="str">
        <f>'10'!T30</f>
        <v>нд</v>
      </c>
      <c r="AS32" s="9"/>
    </row>
    <row r="33" spans="1:45" ht="85.5" hidden="1" customHeight="1">
      <c r="A33" s="99" t="s">
        <v>934</v>
      </c>
      <c r="B33" s="254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3" s="90" t="s">
        <v>416</v>
      </c>
      <c r="D33" s="97">
        <f t="shared" si="25"/>
        <v>0</v>
      </c>
      <c r="E33" s="97">
        <v>0</v>
      </c>
      <c r="F33" s="97">
        <v>0</v>
      </c>
      <c r="G33" s="97">
        <v>0</v>
      </c>
      <c r="H33" s="97">
        <v>0</v>
      </c>
      <c r="I33" s="168">
        <f t="shared" si="34"/>
        <v>0</v>
      </c>
      <c r="J33" s="97">
        <v>0</v>
      </c>
      <c r="K33" s="97">
        <v>0</v>
      </c>
      <c r="L33" s="97">
        <f t="shared" si="35"/>
        <v>0</v>
      </c>
      <c r="M33" s="97">
        <f>R33+W33+AB33+AG33</f>
        <v>0</v>
      </c>
      <c r="N33" s="97">
        <f t="shared" si="36"/>
        <v>0</v>
      </c>
      <c r="O33" s="97">
        <v>0</v>
      </c>
      <c r="P33" s="97">
        <v>0</v>
      </c>
      <c r="Q33" s="97">
        <v>0</v>
      </c>
      <c r="R33" s="97">
        <v>0</v>
      </c>
      <c r="S33" s="97">
        <f>SUM(T33:W33)</f>
        <v>0</v>
      </c>
      <c r="T33" s="97">
        <v>0</v>
      </c>
      <c r="U33" s="97">
        <v>0</v>
      </c>
      <c r="V33" s="97">
        <f>'10'!L31</f>
        <v>0</v>
      </c>
      <c r="W33" s="97">
        <v>0</v>
      </c>
      <c r="X33" s="97">
        <f>SUM(Y33:AB33)</f>
        <v>0</v>
      </c>
      <c r="Y33" s="97">
        <v>0</v>
      </c>
      <c r="Z33" s="97">
        <v>0</v>
      </c>
      <c r="AA33" s="97">
        <f>'10'!N31</f>
        <v>0</v>
      </c>
      <c r="AB33" s="97">
        <v>0</v>
      </c>
      <c r="AC33" s="97">
        <f t="shared" si="26"/>
        <v>0</v>
      </c>
      <c r="AD33" s="97">
        <v>0</v>
      </c>
      <c r="AE33" s="97">
        <v>0</v>
      </c>
      <c r="AF33" s="97">
        <f>'10'!P31</f>
        <v>0</v>
      </c>
      <c r="AG33" s="97">
        <v>0</v>
      </c>
      <c r="AH33" s="87">
        <f t="shared" si="27"/>
        <v>0</v>
      </c>
      <c r="AI33" s="97" t="e">
        <f t="shared" si="28"/>
        <v>#DIV/0!</v>
      </c>
      <c r="AJ33" s="97">
        <f t="shared" ref="AJ33:AM33" si="41">SUM(AJ34:AJ38)</f>
        <v>0</v>
      </c>
      <c r="AK33" s="97">
        <f t="shared" si="41"/>
        <v>0</v>
      </c>
      <c r="AL33" s="97">
        <f t="shared" si="41"/>
        <v>0</v>
      </c>
      <c r="AM33" s="97">
        <f t="shared" si="41"/>
        <v>0</v>
      </c>
      <c r="AN33" s="87">
        <f t="shared" si="30"/>
        <v>0</v>
      </c>
      <c r="AO33" s="97" t="e">
        <f t="shared" si="31"/>
        <v>#DIV/0!</v>
      </c>
      <c r="AP33" s="87">
        <f t="shared" si="32"/>
        <v>0</v>
      </c>
      <c r="AQ33" s="87" t="e">
        <f t="shared" si="33"/>
        <v>#DIV/0!</v>
      </c>
      <c r="AR33" s="173" t="str">
        <f>'10'!T31</f>
        <v>нд</v>
      </c>
      <c r="AS33" s="9"/>
    </row>
    <row r="34" spans="1:45" ht="85.5" hidden="1" customHeight="1">
      <c r="A34" s="99" t="s">
        <v>935</v>
      </c>
      <c r="B34" s="254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4" s="90" t="s">
        <v>416</v>
      </c>
      <c r="D34" s="97">
        <f t="shared" si="25"/>
        <v>0</v>
      </c>
      <c r="E34" s="97">
        <v>0</v>
      </c>
      <c r="F34" s="97">
        <v>0</v>
      </c>
      <c r="G34" s="97">
        <v>0</v>
      </c>
      <c r="H34" s="97">
        <v>0</v>
      </c>
      <c r="I34" s="168">
        <f>J34+K34+L34+M34</f>
        <v>0</v>
      </c>
      <c r="J34" s="97">
        <v>0</v>
      </c>
      <c r="K34" s="97">
        <v>0</v>
      </c>
      <c r="L34" s="97">
        <f>Q34+V34+AA34+AF34</f>
        <v>0</v>
      </c>
      <c r="M34" s="97">
        <f>R34+W34+AB34+AG34</f>
        <v>0</v>
      </c>
      <c r="N34" s="97">
        <f t="shared" si="36"/>
        <v>0</v>
      </c>
      <c r="O34" s="97">
        <v>0</v>
      </c>
      <c r="P34" s="97">
        <v>0</v>
      </c>
      <c r="Q34" s="97">
        <v>0</v>
      </c>
      <c r="R34" s="97">
        <v>0</v>
      </c>
      <c r="S34" s="97">
        <f t="shared" si="37"/>
        <v>0</v>
      </c>
      <c r="T34" s="97">
        <v>0</v>
      </c>
      <c r="U34" s="97">
        <v>0</v>
      </c>
      <c r="V34" s="97">
        <f>'10'!L32</f>
        <v>0</v>
      </c>
      <c r="W34" s="97">
        <v>0</v>
      </c>
      <c r="X34" s="97">
        <f>SUM(Y34:AB34)</f>
        <v>0</v>
      </c>
      <c r="Y34" s="97">
        <v>0</v>
      </c>
      <c r="Z34" s="97">
        <v>0</v>
      </c>
      <c r="AA34" s="97">
        <f>'10'!N32</f>
        <v>0</v>
      </c>
      <c r="AB34" s="97">
        <v>0</v>
      </c>
      <c r="AC34" s="97">
        <f>SUM(AD34:AG34)</f>
        <v>0</v>
      </c>
      <c r="AD34" s="97">
        <v>0</v>
      </c>
      <c r="AE34" s="97">
        <v>0</v>
      </c>
      <c r="AF34" s="97">
        <f>'10'!P32</f>
        <v>0</v>
      </c>
      <c r="AG34" s="97">
        <v>0</v>
      </c>
      <c r="AH34" s="87">
        <f t="shared" si="27"/>
        <v>0</v>
      </c>
      <c r="AI34" s="97" t="e">
        <f t="shared" si="28"/>
        <v>#DIV/0!</v>
      </c>
      <c r="AJ34" s="97">
        <f t="shared" ref="AJ34:AM34" si="42">SUM(AJ35:AJ39)</f>
        <v>0</v>
      </c>
      <c r="AK34" s="97">
        <f t="shared" si="42"/>
        <v>0</v>
      </c>
      <c r="AL34" s="97">
        <f t="shared" si="42"/>
        <v>0</v>
      </c>
      <c r="AM34" s="97">
        <f t="shared" si="42"/>
        <v>0</v>
      </c>
      <c r="AN34" s="87">
        <f t="shared" si="30"/>
        <v>0</v>
      </c>
      <c r="AO34" s="97" t="e">
        <f t="shared" si="31"/>
        <v>#DIV/0!</v>
      </c>
      <c r="AP34" s="87">
        <f t="shared" si="32"/>
        <v>0</v>
      </c>
      <c r="AQ34" s="87" t="e">
        <f t="shared" si="33"/>
        <v>#DIV/0!</v>
      </c>
      <c r="AR34" s="173" t="str">
        <f>'10'!T32</f>
        <v>нд</v>
      </c>
      <c r="AS34" s="9"/>
    </row>
    <row r="35" spans="1:45" s="265" customFormat="1" ht="101.25" hidden="1" customHeight="1">
      <c r="A35" s="99" t="s">
        <v>936</v>
      </c>
      <c r="B35" s="254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5" s="90" t="s">
        <v>416</v>
      </c>
      <c r="D35" s="97">
        <f t="shared" si="25"/>
        <v>0</v>
      </c>
      <c r="E35" s="97">
        <v>0</v>
      </c>
      <c r="F35" s="97">
        <v>0</v>
      </c>
      <c r="G35" s="97">
        <v>0</v>
      </c>
      <c r="H35" s="97">
        <v>0</v>
      </c>
      <c r="I35" s="168">
        <f>J35+K35+L35+M35</f>
        <v>0</v>
      </c>
      <c r="J35" s="97">
        <v>0</v>
      </c>
      <c r="K35" s="97">
        <v>0</v>
      </c>
      <c r="L35" s="97">
        <f>Q35+V35+AA35+AF35</f>
        <v>0</v>
      </c>
      <c r="M35" s="97">
        <f>R35+W35+AB35+AG35</f>
        <v>0</v>
      </c>
      <c r="N35" s="97">
        <f t="shared" si="36"/>
        <v>0</v>
      </c>
      <c r="O35" s="97">
        <v>0</v>
      </c>
      <c r="P35" s="97">
        <v>0</v>
      </c>
      <c r="Q35" s="97">
        <v>0</v>
      </c>
      <c r="R35" s="97">
        <v>0</v>
      </c>
      <c r="S35" s="97">
        <f t="shared" si="37"/>
        <v>0</v>
      </c>
      <c r="T35" s="97">
        <v>0</v>
      </c>
      <c r="U35" s="97">
        <v>0</v>
      </c>
      <c r="V35" s="97">
        <f>'10'!L33</f>
        <v>0</v>
      </c>
      <c r="W35" s="97">
        <v>0</v>
      </c>
      <c r="X35" s="97">
        <f>SUM(Y35:AB35)</f>
        <v>0</v>
      </c>
      <c r="Y35" s="97">
        <v>0</v>
      </c>
      <c r="Z35" s="97">
        <v>0</v>
      </c>
      <c r="AA35" s="97">
        <f>'10'!N33</f>
        <v>0</v>
      </c>
      <c r="AB35" s="97">
        <v>0</v>
      </c>
      <c r="AC35" s="97">
        <f>SUM(AD35:AG35)</f>
        <v>0</v>
      </c>
      <c r="AD35" s="97">
        <v>0</v>
      </c>
      <c r="AE35" s="97">
        <v>0</v>
      </c>
      <c r="AF35" s="97">
        <f>'10'!P33</f>
        <v>0</v>
      </c>
      <c r="AG35" s="97">
        <v>0</v>
      </c>
      <c r="AH35" s="87">
        <f t="shared" si="27"/>
        <v>0</v>
      </c>
      <c r="AI35" s="97" t="e">
        <f t="shared" si="28"/>
        <v>#DIV/0!</v>
      </c>
      <c r="AJ35" s="97">
        <f t="shared" ref="AJ35:AM35" si="43">SUM(AJ36:AJ40)</f>
        <v>0</v>
      </c>
      <c r="AK35" s="97">
        <f t="shared" si="43"/>
        <v>0</v>
      </c>
      <c r="AL35" s="97">
        <f t="shared" si="43"/>
        <v>0</v>
      </c>
      <c r="AM35" s="97">
        <f t="shared" si="43"/>
        <v>0</v>
      </c>
      <c r="AN35" s="87">
        <f t="shared" si="30"/>
        <v>0</v>
      </c>
      <c r="AO35" s="97" t="e">
        <f t="shared" si="31"/>
        <v>#DIV/0!</v>
      </c>
      <c r="AP35" s="87">
        <f t="shared" si="32"/>
        <v>0</v>
      </c>
      <c r="AQ35" s="87" t="e">
        <f t="shared" si="33"/>
        <v>#DIV/0!</v>
      </c>
      <c r="AR35" s="173" t="str">
        <f>'10'!T33</f>
        <v>нд</v>
      </c>
      <c r="AS35" s="266"/>
    </row>
    <row r="36" spans="1:45" s="269" customFormat="1" ht="101.25" customHeight="1">
      <c r="A36" s="99" t="s">
        <v>931</v>
      </c>
      <c r="B36" s="254" t="s">
        <v>978</v>
      </c>
      <c r="C36" s="90" t="s">
        <v>416</v>
      </c>
      <c r="D36" s="97">
        <f t="shared" si="25"/>
        <v>8.8311600000000004E-2</v>
      </c>
      <c r="E36" s="97">
        <v>0</v>
      </c>
      <c r="F36" s="97">
        <v>0</v>
      </c>
      <c r="G36" s="97">
        <f>'10'!G34</f>
        <v>8.8311600000000004E-2</v>
      </c>
      <c r="H36" s="97">
        <v>0</v>
      </c>
      <c r="I36" s="168">
        <f>J36+K36+L36+M36</f>
        <v>0.11681159599999999</v>
      </c>
      <c r="J36" s="97">
        <v>0</v>
      </c>
      <c r="K36" s="97">
        <v>0</v>
      </c>
      <c r="L36" s="97">
        <f>Q36+V36+AA36+AF36</f>
        <v>0.11681159599999999</v>
      </c>
      <c r="M36" s="97">
        <f>R36+W36+AB36+AG36</f>
        <v>0</v>
      </c>
      <c r="N36" s="97">
        <f t="shared" ref="N36" si="44">SUM(O36:R36)</f>
        <v>8.8311595999999992E-2</v>
      </c>
      <c r="O36" s="97">
        <v>0</v>
      </c>
      <c r="P36" s="97">
        <v>0</v>
      </c>
      <c r="Q36" s="97">
        <f>'10'!J34</f>
        <v>8.8311595999999992E-2</v>
      </c>
      <c r="R36" s="97">
        <v>0</v>
      </c>
      <c r="S36" s="97">
        <f t="shared" ref="S36:S37" si="45">SUM(T36:W36)</f>
        <v>2.8500000000000001E-2</v>
      </c>
      <c r="T36" s="97">
        <v>0</v>
      </c>
      <c r="U36" s="97">
        <v>0</v>
      </c>
      <c r="V36" s="97">
        <f>'10'!L34</f>
        <v>2.8500000000000001E-2</v>
      </c>
      <c r="W36" s="97">
        <v>0</v>
      </c>
      <c r="X36" s="97">
        <f>SUM(Y36:AB36)</f>
        <v>0</v>
      </c>
      <c r="Y36" s="97">
        <v>0</v>
      </c>
      <c r="Z36" s="97">
        <v>0</v>
      </c>
      <c r="AA36" s="97">
        <f>'10'!N34</f>
        <v>0</v>
      </c>
      <c r="AB36" s="97">
        <v>0</v>
      </c>
      <c r="AC36" s="97">
        <f>SUM(AD36:AG36)</f>
        <v>0</v>
      </c>
      <c r="AD36" s="97">
        <v>0</v>
      </c>
      <c r="AE36" s="97">
        <v>0</v>
      </c>
      <c r="AF36" s="97">
        <f>'10'!P34</f>
        <v>0</v>
      </c>
      <c r="AG36" s="97">
        <v>0</v>
      </c>
      <c r="AH36" s="87">
        <f t="shared" si="27"/>
        <v>-2.8499995999999986E-2</v>
      </c>
      <c r="AI36" s="97">
        <f t="shared" si="28"/>
        <v>132.27208656620419</v>
      </c>
      <c r="AJ36" s="97">
        <f t="shared" ref="AJ36:AM36" si="46">SUM(AJ37:AJ41)</f>
        <v>0</v>
      </c>
      <c r="AK36" s="97">
        <f t="shared" si="46"/>
        <v>0</v>
      </c>
      <c r="AL36" s="97">
        <f t="shared" si="46"/>
        <v>0</v>
      </c>
      <c r="AM36" s="97">
        <f t="shared" si="46"/>
        <v>0</v>
      </c>
      <c r="AN36" s="87">
        <f t="shared" si="30"/>
        <v>-2.8499995999999986E-2</v>
      </c>
      <c r="AO36" s="97">
        <f t="shared" si="31"/>
        <v>132.27208656620419</v>
      </c>
      <c r="AP36" s="87">
        <f t="shared" si="32"/>
        <v>0</v>
      </c>
      <c r="AQ36" s="87" t="e">
        <f t="shared" si="33"/>
        <v>#DIV/0!</v>
      </c>
      <c r="AR36" s="173" t="str">
        <f>'10'!T34</f>
        <v>нд</v>
      </c>
      <c r="AS36" s="270"/>
    </row>
    <row r="37" spans="1:45" s="345" customFormat="1" ht="101.25" customHeight="1">
      <c r="A37" s="99" t="s">
        <v>932</v>
      </c>
      <c r="B37" s="254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7" s="90"/>
      <c r="D37" s="97">
        <f t="shared" si="25"/>
        <v>0</v>
      </c>
      <c r="E37" s="97">
        <v>0</v>
      </c>
      <c r="F37" s="97">
        <v>0</v>
      </c>
      <c r="G37" s="97">
        <v>0</v>
      </c>
      <c r="H37" s="97">
        <v>0</v>
      </c>
      <c r="I37" s="168">
        <f>J37+K37+L37+M37</f>
        <v>0.21255558999999999</v>
      </c>
      <c r="J37" s="97">
        <v>0</v>
      </c>
      <c r="K37" s="97">
        <v>0</v>
      </c>
      <c r="L37" s="97">
        <f>Q37+V37+AA37+AF37</f>
        <v>0.21255558999999999</v>
      </c>
      <c r="M37" s="97">
        <f>R37+W37+AB37+AG37</f>
        <v>0</v>
      </c>
      <c r="N37" s="97">
        <f t="shared" ref="N37" si="47">SUM(O37:R37)</f>
        <v>0</v>
      </c>
      <c r="O37" s="97">
        <v>0</v>
      </c>
      <c r="P37" s="97">
        <v>0</v>
      </c>
      <c r="Q37" s="97">
        <f>'10'!J35</f>
        <v>0</v>
      </c>
      <c r="R37" s="97">
        <v>0</v>
      </c>
      <c r="S37" s="97">
        <f t="shared" si="45"/>
        <v>0.21255558999999999</v>
      </c>
      <c r="T37" s="97">
        <v>0</v>
      </c>
      <c r="U37" s="97">
        <v>0</v>
      </c>
      <c r="V37" s="97">
        <f>'10'!L35</f>
        <v>0.21255558999999999</v>
      </c>
      <c r="W37" s="97">
        <v>0</v>
      </c>
      <c r="X37" s="97">
        <f>SUM(Y37:AB37)</f>
        <v>0</v>
      </c>
      <c r="Y37" s="97">
        <v>0</v>
      </c>
      <c r="Z37" s="97">
        <v>0</v>
      </c>
      <c r="AA37" s="97">
        <f>'10'!N35</f>
        <v>0</v>
      </c>
      <c r="AB37" s="97">
        <v>0</v>
      </c>
      <c r="AC37" s="97">
        <f>SUM(AD37:AG37)</f>
        <v>0</v>
      </c>
      <c r="AD37" s="97">
        <v>0</v>
      </c>
      <c r="AE37" s="97">
        <v>0</v>
      </c>
      <c r="AF37" s="97">
        <f>'10'!P35</f>
        <v>0</v>
      </c>
      <c r="AG37" s="97">
        <v>0</v>
      </c>
      <c r="AH37" s="87">
        <f t="shared" si="27"/>
        <v>-0.21255558999999999</v>
      </c>
      <c r="AI37" s="97" t="e">
        <f t="shared" si="28"/>
        <v>#DIV/0!</v>
      </c>
      <c r="AJ37" s="97">
        <f t="shared" ref="AJ37:AM37" si="48">SUM(AJ38:AJ42)</f>
        <v>0</v>
      </c>
      <c r="AK37" s="97">
        <f t="shared" si="48"/>
        <v>0</v>
      </c>
      <c r="AL37" s="97">
        <f t="shared" si="48"/>
        <v>0</v>
      </c>
      <c r="AM37" s="97">
        <f t="shared" si="48"/>
        <v>0</v>
      </c>
      <c r="AN37" s="87">
        <f t="shared" si="30"/>
        <v>-0.21255558999999999</v>
      </c>
      <c r="AO37" s="97" t="e">
        <f t="shared" si="31"/>
        <v>#DIV/0!</v>
      </c>
      <c r="AP37" s="87">
        <f t="shared" si="32"/>
        <v>0</v>
      </c>
      <c r="AQ37" s="87" t="e">
        <f t="shared" si="33"/>
        <v>#DIV/0!</v>
      </c>
      <c r="AR37" s="173" t="str">
        <f>'10'!T35</f>
        <v>нд</v>
      </c>
      <c r="AS37" s="347"/>
    </row>
    <row r="38" spans="1:45" ht="72" customHeight="1">
      <c r="A38" s="94" t="s">
        <v>826</v>
      </c>
      <c r="B38" s="95" t="s">
        <v>430</v>
      </c>
      <c r="C38" s="90" t="s">
        <v>416</v>
      </c>
      <c r="D38" s="97">
        <f>SUM(E38:H38)</f>
        <v>0</v>
      </c>
      <c r="E38" s="97">
        <f t="shared" ref="E38:AG38" si="49">SUM(E39:E44)</f>
        <v>0</v>
      </c>
      <c r="F38" s="97">
        <f t="shared" si="49"/>
        <v>0</v>
      </c>
      <c r="G38" s="97">
        <f>SUM(G39:G47)</f>
        <v>0</v>
      </c>
      <c r="H38" s="97">
        <f t="shared" si="49"/>
        <v>0</v>
      </c>
      <c r="I38" s="168">
        <f>SUM(J38:M38)</f>
        <v>4.1520322399999996</v>
      </c>
      <c r="J38" s="97">
        <f t="shared" si="49"/>
        <v>0</v>
      </c>
      <c r="K38" s="97">
        <f t="shared" si="49"/>
        <v>0</v>
      </c>
      <c r="L38" s="97">
        <f>SUM(L39:L51)</f>
        <v>4.1520322399999996</v>
      </c>
      <c r="M38" s="97">
        <f>SUM(M39:M46)</f>
        <v>0</v>
      </c>
      <c r="N38" s="97">
        <f>SUM(N39:N47)</f>
        <v>1.59979578</v>
      </c>
      <c r="O38" s="97">
        <f t="shared" si="49"/>
        <v>0</v>
      </c>
      <c r="P38" s="97">
        <f t="shared" si="49"/>
        <v>0</v>
      </c>
      <c r="Q38" s="97">
        <f>SUM(Q39:Q47)</f>
        <v>1.59979578</v>
      </c>
      <c r="R38" s="97">
        <f t="shared" si="49"/>
        <v>0</v>
      </c>
      <c r="S38" s="97">
        <f t="shared" si="49"/>
        <v>0</v>
      </c>
      <c r="T38" s="97">
        <f t="shared" si="49"/>
        <v>0</v>
      </c>
      <c r="U38" s="97">
        <f t="shared" si="49"/>
        <v>0</v>
      </c>
      <c r="V38" s="97">
        <f t="shared" si="49"/>
        <v>0</v>
      </c>
      <c r="W38" s="97">
        <f t="shared" si="49"/>
        <v>0</v>
      </c>
      <c r="X38" s="97">
        <f t="shared" si="49"/>
        <v>0</v>
      </c>
      <c r="Y38" s="97">
        <f t="shared" si="49"/>
        <v>0</v>
      </c>
      <c r="Z38" s="97">
        <f t="shared" si="49"/>
        <v>0</v>
      </c>
      <c r="AA38" s="97">
        <f>SUM(AA39:AA47)</f>
        <v>0</v>
      </c>
      <c r="AB38" s="97">
        <f t="shared" si="49"/>
        <v>0</v>
      </c>
      <c r="AC38" s="97">
        <f t="shared" si="49"/>
        <v>0</v>
      </c>
      <c r="AD38" s="97">
        <f t="shared" si="49"/>
        <v>0</v>
      </c>
      <c r="AE38" s="97">
        <f t="shared" si="49"/>
        <v>0</v>
      </c>
      <c r="AF38" s="97">
        <f>SUM(AF39:AF67)</f>
        <v>0</v>
      </c>
      <c r="AG38" s="97">
        <f t="shared" si="49"/>
        <v>0</v>
      </c>
      <c r="AH38" s="87">
        <f t="shared" si="2"/>
        <v>-4.1520322399999996</v>
      </c>
      <c r="AI38" s="97">
        <v>-100</v>
      </c>
      <c r="AJ38" s="97">
        <f>SUM(AJ39:AJ44)</f>
        <v>0</v>
      </c>
      <c r="AK38" s="97">
        <f>SUM(AK39:AK44)</f>
        <v>0</v>
      </c>
      <c r="AL38" s="97">
        <f>SUM(AL39:AL44)</f>
        <v>0</v>
      </c>
      <c r="AM38" s="97">
        <f>SUM(AM39:AM44)</f>
        <v>0</v>
      </c>
      <c r="AN38" s="87">
        <f t="shared" si="4"/>
        <v>-4.1520322399999996</v>
      </c>
      <c r="AO38" s="97">
        <v>-100</v>
      </c>
      <c r="AP38" s="87">
        <f t="shared" si="6"/>
        <v>0</v>
      </c>
      <c r="AQ38" s="97">
        <v>-100</v>
      </c>
      <c r="AR38" s="173" t="str">
        <f>'10'!T36</f>
        <v>нд</v>
      </c>
      <c r="AS38" s="9"/>
    </row>
    <row r="39" spans="1:45" ht="66" hidden="1" customHeight="1">
      <c r="A39" s="99" t="s">
        <v>937</v>
      </c>
      <c r="B39" s="254">
        <f>'10'!B37</f>
        <v>0</v>
      </c>
      <c r="C39" s="90" t="s">
        <v>416</v>
      </c>
      <c r="D39" s="97">
        <f t="shared" ref="D39:D46" si="50">SUM(E39:H39)</f>
        <v>0</v>
      </c>
      <c r="E39" s="97">
        <v>0</v>
      </c>
      <c r="F39" s="97">
        <v>0</v>
      </c>
      <c r="G39" s="97">
        <f>'10'!G37</f>
        <v>0</v>
      </c>
      <c r="H39" s="97">
        <v>0</v>
      </c>
      <c r="I39" s="168">
        <f>J39+K39+L39+M39</f>
        <v>0</v>
      </c>
      <c r="J39" s="97">
        <f t="shared" ref="J39:L39" si="51">O39+T39+Y39+AD39</f>
        <v>0</v>
      </c>
      <c r="K39" s="97">
        <f t="shared" si="51"/>
        <v>0</v>
      </c>
      <c r="L39" s="97">
        <f t="shared" si="51"/>
        <v>0</v>
      </c>
      <c r="M39" s="97">
        <f>R39+W39+AB39+AG39</f>
        <v>0</v>
      </c>
      <c r="N39" s="97">
        <f>SUM(O39:R39)</f>
        <v>0</v>
      </c>
      <c r="O39" s="97">
        <v>0</v>
      </c>
      <c r="P39" s="97">
        <v>0</v>
      </c>
      <c r="Q39" s="97">
        <f>'10'!J37</f>
        <v>0</v>
      </c>
      <c r="R39" s="97">
        <v>0</v>
      </c>
      <c r="S39" s="97">
        <f>SUM(T39:W39)</f>
        <v>0</v>
      </c>
      <c r="T39" s="97">
        <v>0</v>
      </c>
      <c r="U39" s="97">
        <v>0</v>
      </c>
      <c r="V39" s="97">
        <f>'10'!L37</f>
        <v>0</v>
      </c>
      <c r="W39" s="97">
        <v>0</v>
      </c>
      <c r="X39" s="97">
        <f>SUM(Y39:AB39)</f>
        <v>0</v>
      </c>
      <c r="Y39" s="97">
        <v>0</v>
      </c>
      <c r="Z39" s="97">
        <v>0</v>
      </c>
      <c r="AA39" s="97">
        <f>'10'!N37</f>
        <v>0</v>
      </c>
      <c r="AB39" s="97">
        <v>0</v>
      </c>
      <c r="AC39" s="97">
        <f t="shared" ref="AC39:AC43" si="52">SUM(AD39:AG39)</f>
        <v>0</v>
      </c>
      <c r="AD39" s="97">
        <v>0</v>
      </c>
      <c r="AE39" s="97">
        <v>0</v>
      </c>
      <c r="AF39" s="97">
        <f>'10'!P37</f>
        <v>0</v>
      </c>
      <c r="AG39" s="97">
        <v>0</v>
      </c>
      <c r="AH39" s="87">
        <f t="shared" si="2"/>
        <v>0</v>
      </c>
      <c r="AI39" s="97">
        <v>-100</v>
      </c>
      <c r="AJ39" s="97">
        <v>0</v>
      </c>
      <c r="AK39" s="97">
        <v>0</v>
      </c>
      <c r="AL39" s="97">
        <v>0</v>
      </c>
      <c r="AM39" s="97">
        <v>0</v>
      </c>
      <c r="AN39" s="87">
        <f t="shared" si="4"/>
        <v>0</v>
      </c>
      <c r="AO39" s="97">
        <v>-100</v>
      </c>
      <c r="AP39" s="87">
        <f t="shared" si="6"/>
        <v>0</v>
      </c>
      <c r="AQ39" s="97">
        <v>-100</v>
      </c>
      <c r="AR39" s="173"/>
      <c r="AS39" s="9"/>
    </row>
    <row r="40" spans="1:45" ht="59.25" hidden="1" customHeight="1">
      <c r="A40" s="99" t="s">
        <v>938</v>
      </c>
      <c r="B40" s="254">
        <f>'10'!B38</f>
        <v>0</v>
      </c>
      <c r="C40" s="90" t="s">
        <v>416</v>
      </c>
      <c r="D40" s="97">
        <f t="shared" si="50"/>
        <v>0</v>
      </c>
      <c r="E40" s="97">
        <v>0</v>
      </c>
      <c r="F40" s="97">
        <v>0</v>
      </c>
      <c r="G40" s="97">
        <f>'10'!G38</f>
        <v>0</v>
      </c>
      <c r="H40" s="97">
        <v>0</v>
      </c>
      <c r="I40" s="168">
        <f t="shared" ref="I40:I46" si="53">J40+K40+L40+M40</f>
        <v>0</v>
      </c>
      <c r="J40" s="97">
        <f t="shared" ref="J40:J46" si="54">O40+T40+Y40+AD40</f>
        <v>0</v>
      </c>
      <c r="K40" s="97">
        <f t="shared" ref="K40:K46" si="55">P40+U40+Z40+AE40</f>
        <v>0</v>
      </c>
      <c r="L40" s="97">
        <f t="shared" ref="L40:L46" si="56">Q40+V40+AA40+AF40</f>
        <v>0</v>
      </c>
      <c r="M40" s="97">
        <f t="shared" ref="M40:M46" si="57">R40+W40+AB40+AG40</f>
        <v>0</v>
      </c>
      <c r="N40" s="97">
        <f t="shared" ref="N40:N44" si="58">SUM(O40:R40)</f>
        <v>0</v>
      </c>
      <c r="O40" s="97">
        <v>0</v>
      </c>
      <c r="P40" s="97">
        <v>0</v>
      </c>
      <c r="Q40" s="97">
        <f>'10'!J38</f>
        <v>0</v>
      </c>
      <c r="R40" s="97">
        <v>0</v>
      </c>
      <c r="S40" s="97">
        <f t="shared" ref="S40:S46" si="59">SUM(T40:W40)</f>
        <v>0</v>
      </c>
      <c r="T40" s="97">
        <v>0</v>
      </c>
      <c r="U40" s="97">
        <v>0</v>
      </c>
      <c r="V40" s="97">
        <f>'10'!L38</f>
        <v>0</v>
      </c>
      <c r="W40" s="97">
        <v>0</v>
      </c>
      <c r="X40" s="97">
        <f t="shared" ref="X40:X47" si="60">SUM(Y40:AB40)</f>
        <v>0</v>
      </c>
      <c r="Y40" s="97">
        <v>0</v>
      </c>
      <c r="Z40" s="97">
        <v>0</v>
      </c>
      <c r="AA40" s="97">
        <f>'10'!N38</f>
        <v>0</v>
      </c>
      <c r="AB40" s="97">
        <v>0</v>
      </c>
      <c r="AC40" s="97">
        <f t="shared" si="52"/>
        <v>0</v>
      </c>
      <c r="AD40" s="97">
        <v>0</v>
      </c>
      <c r="AE40" s="97">
        <v>0</v>
      </c>
      <c r="AF40" s="97">
        <f>'10'!P38</f>
        <v>0</v>
      </c>
      <c r="AG40" s="97">
        <v>0</v>
      </c>
      <c r="AH40" s="87">
        <f t="shared" si="2"/>
        <v>0</v>
      </c>
      <c r="AI40" s="97">
        <v>-100</v>
      </c>
      <c r="AJ40" s="97">
        <v>0</v>
      </c>
      <c r="AK40" s="97">
        <v>0</v>
      </c>
      <c r="AL40" s="97">
        <v>0</v>
      </c>
      <c r="AM40" s="97">
        <v>0</v>
      </c>
      <c r="AN40" s="87">
        <f t="shared" si="4"/>
        <v>0</v>
      </c>
      <c r="AO40" s="97">
        <v>-100</v>
      </c>
      <c r="AP40" s="87">
        <f t="shared" si="6"/>
        <v>0</v>
      </c>
      <c r="AQ40" s="87">
        <v>0</v>
      </c>
      <c r="AR40" s="173"/>
      <c r="AS40" s="9"/>
    </row>
    <row r="41" spans="1:45" ht="98.25" hidden="1" customHeight="1">
      <c r="A41" s="99" t="s">
        <v>939</v>
      </c>
      <c r="B41" s="254">
        <f>'10'!B39</f>
        <v>0</v>
      </c>
      <c r="C41" s="90" t="s">
        <v>416</v>
      </c>
      <c r="D41" s="97">
        <f t="shared" si="50"/>
        <v>0</v>
      </c>
      <c r="E41" s="97">
        <v>0</v>
      </c>
      <c r="F41" s="97">
        <v>0</v>
      </c>
      <c r="G41" s="97">
        <f>'10'!G39</f>
        <v>0</v>
      </c>
      <c r="H41" s="97">
        <v>0</v>
      </c>
      <c r="I41" s="168">
        <f t="shared" si="53"/>
        <v>0</v>
      </c>
      <c r="J41" s="97">
        <f t="shared" si="54"/>
        <v>0</v>
      </c>
      <c r="K41" s="97">
        <f t="shared" si="55"/>
        <v>0</v>
      </c>
      <c r="L41" s="97">
        <f t="shared" si="56"/>
        <v>0</v>
      </c>
      <c r="M41" s="97">
        <f t="shared" si="57"/>
        <v>0</v>
      </c>
      <c r="N41" s="97">
        <f t="shared" si="58"/>
        <v>0</v>
      </c>
      <c r="O41" s="97">
        <v>0</v>
      </c>
      <c r="P41" s="97">
        <v>0</v>
      </c>
      <c r="Q41" s="97">
        <f>'10'!J39</f>
        <v>0</v>
      </c>
      <c r="R41" s="97">
        <v>0</v>
      </c>
      <c r="S41" s="97">
        <f t="shared" si="59"/>
        <v>0</v>
      </c>
      <c r="T41" s="97">
        <v>0</v>
      </c>
      <c r="U41" s="97">
        <v>0</v>
      </c>
      <c r="V41" s="97">
        <f>'10'!L39</f>
        <v>0</v>
      </c>
      <c r="W41" s="97">
        <v>0</v>
      </c>
      <c r="X41" s="97">
        <f t="shared" si="60"/>
        <v>0</v>
      </c>
      <c r="Y41" s="97">
        <v>0</v>
      </c>
      <c r="Z41" s="97">
        <v>0</v>
      </c>
      <c r="AA41" s="97">
        <f>'10'!N39</f>
        <v>0</v>
      </c>
      <c r="AB41" s="97">
        <v>0</v>
      </c>
      <c r="AC41" s="97">
        <f t="shared" si="52"/>
        <v>0</v>
      </c>
      <c r="AD41" s="97">
        <v>0</v>
      </c>
      <c r="AE41" s="97">
        <v>0</v>
      </c>
      <c r="AF41" s="97">
        <f>'10'!P39</f>
        <v>0</v>
      </c>
      <c r="AG41" s="97">
        <v>0</v>
      </c>
      <c r="AH41" s="87">
        <f t="shared" si="2"/>
        <v>0</v>
      </c>
      <c r="AI41" s="97">
        <v>-100</v>
      </c>
      <c r="AJ41" s="97">
        <v>0</v>
      </c>
      <c r="AK41" s="97">
        <v>0</v>
      </c>
      <c r="AL41" s="97">
        <v>0</v>
      </c>
      <c r="AM41" s="97">
        <v>0</v>
      </c>
      <c r="AN41" s="87">
        <f t="shared" si="4"/>
        <v>0</v>
      </c>
      <c r="AO41" s="97">
        <v>-100</v>
      </c>
      <c r="AP41" s="87">
        <f t="shared" si="6"/>
        <v>0</v>
      </c>
      <c r="AQ41" s="87">
        <v>0</v>
      </c>
      <c r="AR41" s="173"/>
      <c r="AS41" s="9"/>
    </row>
    <row r="42" spans="1:45" ht="72" hidden="1" customHeight="1">
      <c r="A42" s="99" t="s">
        <v>940</v>
      </c>
      <c r="B42" s="254">
        <f>'10'!B40</f>
        <v>0</v>
      </c>
      <c r="C42" s="90" t="s">
        <v>416</v>
      </c>
      <c r="D42" s="97">
        <f t="shared" si="50"/>
        <v>0</v>
      </c>
      <c r="E42" s="97">
        <v>0</v>
      </c>
      <c r="F42" s="97">
        <v>0</v>
      </c>
      <c r="G42" s="97">
        <f>'10'!G40</f>
        <v>0</v>
      </c>
      <c r="H42" s="97">
        <v>0</v>
      </c>
      <c r="I42" s="168">
        <f t="shared" si="53"/>
        <v>0</v>
      </c>
      <c r="J42" s="97">
        <f t="shared" si="54"/>
        <v>0</v>
      </c>
      <c r="K42" s="97">
        <f t="shared" si="55"/>
        <v>0</v>
      </c>
      <c r="L42" s="97">
        <f t="shared" si="56"/>
        <v>0</v>
      </c>
      <c r="M42" s="97">
        <f t="shared" si="57"/>
        <v>0</v>
      </c>
      <c r="N42" s="97">
        <f t="shared" si="58"/>
        <v>0</v>
      </c>
      <c r="O42" s="97">
        <v>0</v>
      </c>
      <c r="P42" s="97">
        <v>0</v>
      </c>
      <c r="Q42" s="97">
        <f>'10'!J40</f>
        <v>0</v>
      </c>
      <c r="R42" s="97">
        <v>0</v>
      </c>
      <c r="S42" s="97">
        <f t="shared" si="59"/>
        <v>0</v>
      </c>
      <c r="T42" s="97">
        <v>0</v>
      </c>
      <c r="U42" s="97">
        <v>0</v>
      </c>
      <c r="V42" s="97">
        <f>'10'!L40</f>
        <v>0</v>
      </c>
      <c r="W42" s="97">
        <v>0</v>
      </c>
      <c r="X42" s="97">
        <f t="shared" si="60"/>
        <v>0</v>
      </c>
      <c r="Y42" s="97">
        <v>0</v>
      </c>
      <c r="Z42" s="97">
        <v>0</v>
      </c>
      <c r="AA42" s="97">
        <f>'10'!N40</f>
        <v>0</v>
      </c>
      <c r="AB42" s="97">
        <v>0</v>
      </c>
      <c r="AC42" s="97">
        <f t="shared" si="52"/>
        <v>0</v>
      </c>
      <c r="AD42" s="97">
        <v>0</v>
      </c>
      <c r="AE42" s="97">
        <v>0</v>
      </c>
      <c r="AF42" s="97">
        <f>'10'!P40</f>
        <v>0</v>
      </c>
      <c r="AG42" s="97">
        <v>0</v>
      </c>
      <c r="AH42" s="87">
        <f t="shared" si="2"/>
        <v>0</v>
      </c>
      <c r="AI42" s="97">
        <v>-100</v>
      </c>
      <c r="AJ42" s="97">
        <v>0</v>
      </c>
      <c r="AK42" s="97">
        <v>0</v>
      </c>
      <c r="AL42" s="97">
        <v>0</v>
      </c>
      <c r="AM42" s="97">
        <v>0</v>
      </c>
      <c r="AN42" s="87">
        <f t="shared" si="4"/>
        <v>0</v>
      </c>
      <c r="AO42" s="97">
        <v>-100</v>
      </c>
      <c r="AP42" s="87">
        <f t="shared" si="6"/>
        <v>0</v>
      </c>
      <c r="AQ42" s="87">
        <v>0</v>
      </c>
      <c r="AR42" s="173"/>
      <c r="AS42" s="9"/>
    </row>
    <row r="43" spans="1:45" ht="85.5" hidden="1" customHeight="1">
      <c r="A43" s="99" t="s">
        <v>941</v>
      </c>
      <c r="B43" s="254">
        <f>'10'!B41</f>
        <v>0</v>
      </c>
      <c r="C43" s="90" t="s">
        <v>416</v>
      </c>
      <c r="D43" s="97">
        <f t="shared" si="50"/>
        <v>0</v>
      </c>
      <c r="E43" s="97">
        <v>0</v>
      </c>
      <c r="F43" s="97">
        <v>0</v>
      </c>
      <c r="G43" s="97">
        <f>'10'!G41</f>
        <v>0</v>
      </c>
      <c r="H43" s="97">
        <v>0</v>
      </c>
      <c r="I43" s="168">
        <f t="shared" si="53"/>
        <v>0</v>
      </c>
      <c r="J43" s="97">
        <f t="shared" si="54"/>
        <v>0</v>
      </c>
      <c r="K43" s="97">
        <f t="shared" si="55"/>
        <v>0</v>
      </c>
      <c r="L43" s="97">
        <f t="shared" si="56"/>
        <v>0</v>
      </c>
      <c r="M43" s="97">
        <f t="shared" si="57"/>
        <v>0</v>
      </c>
      <c r="N43" s="97">
        <f t="shared" si="58"/>
        <v>0</v>
      </c>
      <c r="O43" s="97">
        <v>0</v>
      </c>
      <c r="P43" s="97">
        <v>0</v>
      </c>
      <c r="Q43" s="97">
        <f>'10'!J41</f>
        <v>0</v>
      </c>
      <c r="R43" s="97">
        <v>0</v>
      </c>
      <c r="S43" s="97">
        <f t="shared" si="59"/>
        <v>0</v>
      </c>
      <c r="T43" s="97">
        <v>0</v>
      </c>
      <c r="U43" s="97">
        <v>0</v>
      </c>
      <c r="V43" s="97">
        <f>'10'!L41</f>
        <v>0</v>
      </c>
      <c r="W43" s="97">
        <v>0</v>
      </c>
      <c r="X43" s="97">
        <f t="shared" si="60"/>
        <v>0</v>
      </c>
      <c r="Y43" s="97">
        <v>0</v>
      </c>
      <c r="Z43" s="97">
        <v>0</v>
      </c>
      <c r="AA43" s="97">
        <f>'10'!N41</f>
        <v>0</v>
      </c>
      <c r="AB43" s="97">
        <v>0</v>
      </c>
      <c r="AC43" s="97">
        <f t="shared" si="52"/>
        <v>0</v>
      </c>
      <c r="AD43" s="97">
        <v>0</v>
      </c>
      <c r="AE43" s="97">
        <v>0</v>
      </c>
      <c r="AF43" s="97">
        <f>'10'!P41</f>
        <v>0</v>
      </c>
      <c r="AG43" s="97">
        <v>0</v>
      </c>
      <c r="AH43" s="87">
        <f t="shared" si="2"/>
        <v>0</v>
      </c>
      <c r="AI43" s="97">
        <v>-100</v>
      </c>
      <c r="AJ43" s="97">
        <v>0</v>
      </c>
      <c r="AK43" s="97">
        <v>0</v>
      </c>
      <c r="AL43" s="97">
        <v>0</v>
      </c>
      <c r="AM43" s="97">
        <v>0</v>
      </c>
      <c r="AN43" s="87">
        <f t="shared" si="4"/>
        <v>0</v>
      </c>
      <c r="AO43" s="97">
        <v>-100</v>
      </c>
      <c r="AP43" s="87">
        <f t="shared" si="6"/>
        <v>0</v>
      </c>
      <c r="AQ43" s="87">
        <v>0</v>
      </c>
      <c r="AR43" s="173"/>
      <c r="AS43" s="9"/>
    </row>
    <row r="44" spans="1:45" ht="90.75" customHeight="1">
      <c r="A44" s="99" t="s">
        <v>937</v>
      </c>
      <c r="B44" s="254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4" s="90" t="s">
        <v>416</v>
      </c>
      <c r="D44" s="97">
        <f t="shared" si="50"/>
        <v>0</v>
      </c>
      <c r="E44" s="97">
        <v>0</v>
      </c>
      <c r="F44" s="97">
        <v>0</v>
      </c>
      <c r="G44" s="97">
        <f>'10'!G42</f>
        <v>0</v>
      </c>
      <c r="H44" s="97">
        <v>0</v>
      </c>
      <c r="I44" s="168">
        <f t="shared" si="53"/>
        <v>3.375831E-2</v>
      </c>
      <c r="J44" s="97">
        <f t="shared" si="54"/>
        <v>0</v>
      </c>
      <c r="K44" s="97">
        <f t="shared" si="55"/>
        <v>0</v>
      </c>
      <c r="L44" s="97">
        <f t="shared" si="56"/>
        <v>3.375831E-2</v>
      </c>
      <c r="M44" s="97">
        <f t="shared" si="57"/>
        <v>0</v>
      </c>
      <c r="N44" s="97">
        <f t="shared" si="58"/>
        <v>3.375831E-2</v>
      </c>
      <c r="O44" s="97">
        <v>0</v>
      </c>
      <c r="P44" s="97">
        <v>0</v>
      </c>
      <c r="Q44" s="97">
        <f>'10'!J42</f>
        <v>3.375831E-2</v>
      </c>
      <c r="R44" s="97">
        <v>0</v>
      </c>
      <c r="S44" s="97">
        <f>SUM(T44:W44)</f>
        <v>0</v>
      </c>
      <c r="T44" s="97">
        <v>0</v>
      </c>
      <c r="U44" s="97">
        <v>0</v>
      </c>
      <c r="V44" s="97">
        <f>'10'!L42</f>
        <v>0</v>
      </c>
      <c r="W44" s="97">
        <v>0</v>
      </c>
      <c r="X44" s="97">
        <f t="shared" si="60"/>
        <v>0</v>
      </c>
      <c r="Y44" s="97">
        <v>0</v>
      </c>
      <c r="Z44" s="97">
        <v>0</v>
      </c>
      <c r="AA44" s="97">
        <f>'10'!N42</f>
        <v>0</v>
      </c>
      <c r="AB44" s="97">
        <v>0</v>
      </c>
      <c r="AC44" s="97">
        <f t="shared" ref="AC44:AC46" si="61">SUM(AD44:AG44)</f>
        <v>0</v>
      </c>
      <c r="AD44" s="97">
        <v>0</v>
      </c>
      <c r="AE44" s="97">
        <v>0</v>
      </c>
      <c r="AF44" s="97">
        <f>'10'!P42</f>
        <v>0</v>
      </c>
      <c r="AG44" s="97">
        <v>0</v>
      </c>
      <c r="AH44" s="87">
        <f t="shared" si="2"/>
        <v>-3.375831E-2</v>
      </c>
      <c r="AI44" s="97">
        <v>-100</v>
      </c>
      <c r="AJ44" s="97">
        <v>0</v>
      </c>
      <c r="AK44" s="97">
        <v>0</v>
      </c>
      <c r="AL44" s="97">
        <v>0</v>
      </c>
      <c r="AM44" s="97">
        <v>0</v>
      </c>
      <c r="AN44" s="87">
        <f t="shared" si="4"/>
        <v>-3.375831E-2</v>
      </c>
      <c r="AO44" s="97">
        <v>-100</v>
      </c>
      <c r="AP44" s="87">
        <f t="shared" si="6"/>
        <v>0</v>
      </c>
      <c r="AQ44" s="87">
        <v>0</v>
      </c>
      <c r="AR44" s="173"/>
      <c r="AS44" s="9"/>
    </row>
    <row r="45" spans="1:45" s="250" customFormat="1" ht="87.75" hidden="1" customHeight="1">
      <c r="A45" s="99" t="s">
        <v>967</v>
      </c>
      <c r="B45" s="254">
        <f>'10'!B43</f>
        <v>0</v>
      </c>
      <c r="C45" s="90" t="s">
        <v>416</v>
      </c>
      <c r="D45" s="97">
        <f t="shared" si="50"/>
        <v>0</v>
      </c>
      <c r="E45" s="97">
        <v>0</v>
      </c>
      <c r="F45" s="97">
        <v>0</v>
      </c>
      <c r="G45" s="97">
        <f>'10'!G43</f>
        <v>0</v>
      </c>
      <c r="H45" s="97">
        <v>0</v>
      </c>
      <c r="I45" s="168">
        <f t="shared" si="53"/>
        <v>0</v>
      </c>
      <c r="J45" s="97">
        <f t="shared" si="54"/>
        <v>0</v>
      </c>
      <c r="K45" s="97">
        <f t="shared" si="55"/>
        <v>0</v>
      </c>
      <c r="L45" s="97">
        <f t="shared" si="56"/>
        <v>0</v>
      </c>
      <c r="M45" s="97">
        <f t="shared" si="57"/>
        <v>0</v>
      </c>
      <c r="N45" s="97">
        <f t="shared" ref="N45:N46" si="62">SUM(O45:R45)</f>
        <v>0</v>
      </c>
      <c r="O45" s="97">
        <v>0</v>
      </c>
      <c r="P45" s="97">
        <v>0</v>
      </c>
      <c r="Q45" s="97">
        <f>'10'!J43</f>
        <v>0</v>
      </c>
      <c r="R45" s="97">
        <v>0</v>
      </c>
      <c r="S45" s="97">
        <f t="shared" si="59"/>
        <v>0</v>
      </c>
      <c r="T45" s="97">
        <v>0</v>
      </c>
      <c r="U45" s="97">
        <v>0</v>
      </c>
      <c r="V45" s="97">
        <f>'10'!L43</f>
        <v>0</v>
      </c>
      <c r="W45" s="97">
        <v>0</v>
      </c>
      <c r="X45" s="97">
        <f t="shared" si="60"/>
        <v>0</v>
      </c>
      <c r="Y45" s="97">
        <v>0</v>
      </c>
      <c r="Z45" s="97">
        <v>0</v>
      </c>
      <c r="AA45" s="97">
        <f>'10'!N43</f>
        <v>0</v>
      </c>
      <c r="AB45" s="97">
        <v>0</v>
      </c>
      <c r="AC45" s="97">
        <f t="shared" si="61"/>
        <v>0</v>
      </c>
      <c r="AD45" s="97">
        <v>0</v>
      </c>
      <c r="AE45" s="97">
        <v>0</v>
      </c>
      <c r="AF45" s="97">
        <f>'10'!P43</f>
        <v>0</v>
      </c>
      <c r="AG45" s="97">
        <v>0</v>
      </c>
      <c r="AH45" s="87">
        <f t="shared" ref="AH45:AH46" si="63">D45-I45</f>
        <v>0</v>
      </c>
      <c r="AI45" s="97">
        <v>-100</v>
      </c>
      <c r="AJ45" s="97">
        <v>0</v>
      </c>
      <c r="AK45" s="97">
        <v>0</v>
      </c>
      <c r="AL45" s="97">
        <v>0</v>
      </c>
      <c r="AM45" s="97">
        <v>0</v>
      </c>
      <c r="AN45" s="87">
        <f t="shared" ref="AN45:AN46" si="64">G45-L45</f>
        <v>0</v>
      </c>
      <c r="AO45" s="97">
        <v>-99</v>
      </c>
      <c r="AP45" s="87">
        <f t="shared" ref="AP45:AP46" si="65">H45-M45</f>
        <v>0</v>
      </c>
      <c r="AQ45" s="87">
        <v>0</v>
      </c>
      <c r="AR45" s="173"/>
      <c r="AS45" s="251"/>
    </row>
    <row r="46" spans="1:45" s="250" customFormat="1" ht="98.25" customHeight="1">
      <c r="A46" s="99" t="s">
        <v>938</v>
      </c>
      <c r="B46" s="254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6" s="90" t="s">
        <v>416</v>
      </c>
      <c r="D46" s="97">
        <f t="shared" si="50"/>
        <v>0</v>
      </c>
      <c r="E46" s="97">
        <v>0</v>
      </c>
      <c r="F46" s="97">
        <v>0</v>
      </c>
      <c r="G46" s="97">
        <f>'10'!G44</f>
        <v>0</v>
      </c>
      <c r="H46" s="97">
        <v>0</v>
      </c>
      <c r="I46" s="168">
        <f t="shared" si="53"/>
        <v>0.32245657</v>
      </c>
      <c r="J46" s="97">
        <f t="shared" si="54"/>
        <v>0</v>
      </c>
      <c r="K46" s="97">
        <f t="shared" si="55"/>
        <v>0</v>
      </c>
      <c r="L46" s="97">
        <f t="shared" si="56"/>
        <v>0.32245657</v>
      </c>
      <c r="M46" s="97">
        <f t="shared" si="57"/>
        <v>0</v>
      </c>
      <c r="N46" s="97">
        <f t="shared" si="62"/>
        <v>0.32245657</v>
      </c>
      <c r="O46" s="97">
        <v>0</v>
      </c>
      <c r="P46" s="97">
        <v>0</v>
      </c>
      <c r="Q46" s="97">
        <f>'10'!J44</f>
        <v>0.32245657</v>
      </c>
      <c r="R46" s="97">
        <v>0</v>
      </c>
      <c r="S46" s="97">
        <f t="shared" si="59"/>
        <v>0</v>
      </c>
      <c r="T46" s="97">
        <v>0</v>
      </c>
      <c r="U46" s="97">
        <v>0</v>
      </c>
      <c r="V46" s="97">
        <f>'10'!L44</f>
        <v>0</v>
      </c>
      <c r="W46" s="97">
        <v>0</v>
      </c>
      <c r="X46" s="97">
        <f t="shared" si="60"/>
        <v>0</v>
      </c>
      <c r="Y46" s="97">
        <v>0</v>
      </c>
      <c r="Z46" s="97">
        <v>0</v>
      </c>
      <c r="AA46" s="97">
        <f>'10'!N44</f>
        <v>0</v>
      </c>
      <c r="AB46" s="97">
        <v>0</v>
      </c>
      <c r="AC46" s="97">
        <f t="shared" si="61"/>
        <v>0</v>
      </c>
      <c r="AD46" s="97">
        <v>0</v>
      </c>
      <c r="AE46" s="97">
        <v>0</v>
      </c>
      <c r="AF46" s="97">
        <f>'10'!P44</f>
        <v>0</v>
      </c>
      <c r="AG46" s="97">
        <v>0</v>
      </c>
      <c r="AH46" s="87">
        <f t="shared" si="63"/>
        <v>-0.32245657</v>
      </c>
      <c r="AI46" s="97">
        <v>-100</v>
      </c>
      <c r="AJ46" s="97">
        <v>0</v>
      </c>
      <c r="AK46" s="97">
        <v>0</v>
      </c>
      <c r="AL46" s="97">
        <v>0</v>
      </c>
      <c r="AM46" s="97">
        <v>0</v>
      </c>
      <c r="AN46" s="87">
        <f t="shared" si="64"/>
        <v>-0.32245657</v>
      </c>
      <c r="AO46" s="97">
        <v>0</v>
      </c>
      <c r="AP46" s="87">
        <f t="shared" si="65"/>
        <v>0</v>
      </c>
      <c r="AQ46" s="87">
        <v>0</v>
      </c>
      <c r="AR46" s="173"/>
      <c r="AS46" s="251"/>
    </row>
    <row r="47" spans="1:45" s="265" customFormat="1" ht="102.75" customHeight="1">
      <c r="A47" s="99" t="s">
        <v>939</v>
      </c>
      <c r="B47" s="254" t="str">
        <f>'10'!B45</f>
        <v>Строительство ЛЭП-10 кВ, ЛЭП-0,4 кВ, ТП 10/0,4кВ для электроснабжения НК-Бетон</v>
      </c>
      <c r="C47" s="90" t="s">
        <v>416</v>
      </c>
      <c r="D47" s="97">
        <f>SUM(E47:H47)</f>
        <v>0</v>
      </c>
      <c r="E47" s="97">
        <v>0</v>
      </c>
      <c r="F47" s="97">
        <v>0</v>
      </c>
      <c r="G47" s="97">
        <f>'10'!G45</f>
        <v>0</v>
      </c>
      <c r="H47" s="97">
        <v>0</v>
      </c>
      <c r="I47" s="168">
        <f t="shared" ref="I47" si="66">J47+K47+L47+M47</f>
        <v>1.2435809</v>
      </c>
      <c r="J47" s="97">
        <f t="shared" ref="J47" si="67">O47+T47+Y47+AD47</f>
        <v>0</v>
      </c>
      <c r="K47" s="97">
        <f t="shared" ref="K47" si="68">P47+U47+Z47+AE47</f>
        <v>0</v>
      </c>
      <c r="L47" s="97">
        <f t="shared" ref="L47" si="69">Q47+V47+AA47+AF47</f>
        <v>1.2435809</v>
      </c>
      <c r="M47" s="97">
        <f t="shared" ref="M47" si="70">R47+W47+AB47+AG47</f>
        <v>0</v>
      </c>
      <c r="N47" s="97">
        <f t="shared" ref="N47" si="71">SUM(O47:R47)</f>
        <v>1.2435809</v>
      </c>
      <c r="O47" s="97">
        <v>0</v>
      </c>
      <c r="P47" s="97">
        <v>0</v>
      </c>
      <c r="Q47" s="97">
        <f>'10'!J45</f>
        <v>1.2435809</v>
      </c>
      <c r="R47" s="97">
        <v>0</v>
      </c>
      <c r="S47" s="97">
        <f>SUM(T47:W47)</f>
        <v>0</v>
      </c>
      <c r="T47" s="97">
        <v>0</v>
      </c>
      <c r="U47" s="97">
        <v>0</v>
      </c>
      <c r="V47" s="97">
        <f>'10'!L45</f>
        <v>0</v>
      </c>
      <c r="W47" s="97">
        <v>0</v>
      </c>
      <c r="X47" s="97">
        <f t="shared" si="60"/>
        <v>0</v>
      </c>
      <c r="Y47" s="97">
        <v>0</v>
      </c>
      <c r="Z47" s="97">
        <v>0</v>
      </c>
      <c r="AA47" s="97">
        <f>'10'!N45</f>
        <v>0</v>
      </c>
      <c r="AB47" s="97">
        <v>0</v>
      </c>
      <c r="AC47" s="97">
        <f t="shared" ref="AC47" si="72">SUM(AD47:AG47)</f>
        <v>0</v>
      </c>
      <c r="AD47" s="97">
        <v>0</v>
      </c>
      <c r="AE47" s="97">
        <v>0</v>
      </c>
      <c r="AF47" s="97">
        <f>'10'!P45</f>
        <v>0</v>
      </c>
      <c r="AG47" s="97">
        <v>0</v>
      </c>
      <c r="AH47" s="87">
        <f t="shared" ref="AH47" si="73">D47-I47</f>
        <v>-1.2435809</v>
      </c>
      <c r="AI47" s="97">
        <v>0</v>
      </c>
      <c r="AJ47" s="97">
        <v>0</v>
      </c>
      <c r="AK47" s="97">
        <v>0</v>
      </c>
      <c r="AL47" s="97">
        <v>0</v>
      </c>
      <c r="AM47" s="97">
        <v>0</v>
      </c>
      <c r="AN47" s="87">
        <f t="shared" ref="AN47" si="74">G47-L47</f>
        <v>-1.2435809</v>
      </c>
      <c r="AO47" s="97">
        <v>0</v>
      </c>
      <c r="AP47" s="87">
        <f t="shared" ref="AP47" si="75">H47-M47</f>
        <v>0</v>
      </c>
      <c r="AQ47" s="87">
        <v>0</v>
      </c>
      <c r="AR47" s="173"/>
      <c r="AS47" s="266"/>
    </row>
    <row r="48" spans="1:45" s="345" customFormat="1" ht="119.25" customHeight="1">
      <c r="A48" s="99" t="s">
        <v>940</v>
      </c>
      <c r="B48" s="254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8" s="102" t="s">
        <v>416</v>
      </c>
      <c r="D48" s="97">
        <f>SUM(E48:H48)</f>
        <v>0</v>
      </c>
      <c r="E48" s="97">
        <v>0</v>
      </c>
      <c r="F48" s="97">
        <v>0</v>
      </c>
      <c r="G48" s="97">
        <f>'10'!G46</f>
        <v>0</v>
      </c>
      <c r="H48" s="97">
        <v>0</v>
      </c>
      <c r="I48" s="168">
        <f t="shared" ref="I48:I50" si="76">J48+K48+L48+M48</f>
        <v>0.25857839999999999</v>
      </c>
      <c r="J48" s="97">
        <f t="shared" ref="J48:J50" si="77">O48+T48+Y48+AD48</f>
        <v>0</v>
      </c>
      <c r="K48" s="97">
        <f t="shared" ref="K48:K50" si="78">P48+U48+Z48+AE48</f>
        <v>0</v>
      </c>
      <c r="L48" s="97">
        <f t="shared" ref="L48:L50" si="79">Q48+V48+AA48+AF48</f>
        <v>0.25857839999999999</v>
      </c>
      <c r="M48" s="97">
        <f t="shared" ref="M48:M50" si="80">R48+W48+AB48+AG48</f>
        <v>0</v>
      </c>
      <c r="N48" s="97">
        <f t="shared" ref="N48:N50" si="81">SUM(O48:R48)</f>
        <v>0</v>
      </c>
      <c r="O48" s="97">
        <v>0</v>
      </c>
      <c r="P48" s="97">
        <v>0</v>
      </c>
      <c r="Q48" s="97">
        <f>'10'!J46</f>
        <v>0</v>
      </c>
      <c r="R48" s="97">
        <v>0</v>
      </c>
      <c r="S48" s="97">
        <f t="shared" ref="S48:S51" si="82">SUM(T48:W48)</f>
        <v>0.25857839999999999</v>
      </c>
      <c r="T48" s="97">
        <v>0</v>
      </c>
      <c r="U48" s="97">
        <v>0</v>
      </c>
      <c r="V48" s="97">
        <f>'10'!L46</f>
        <v>0.25857839999999999</v>
      </c>
      <c r="W48" s="97">
        <v>0</v>
      </c>
      <c r="X48" s="97">
        <f t="shared" ref="X48:X51" si="83">SUM(Y48:AB48)</f>
        <v>0</v>
      </c>
      <c r="Y48" s="97">
        <v>0</v>
      </c>
      <c r="Z48" s="97">
        <v>0</v>
      </c>
      <c r="AA48" s="97">
        <f>'10'!N46</f>
        <v>0</v>
      </c>
      <c r="AB48" s="97">
        <v>0</v>
      </c>
      <c r="AC48" s="97">
        <f t="shared" ref="AC48:AC51" si="84">SUM(AD48:AG48)</f>
        <v>0</v>
      </c>
      <c r="AD48" s="97">
        <v>0</v>
      </c>
      <c r="AE48" s="97">
        <v>0</v>
      </c>
      <c r="AF48" s="97">
        <f>'10'!P46</f>
        <v>0</v>
      </c>
      <c r="AG48" s="97">
        <v>0</v>
      </c>
      <c r="AH48" s="87">
        <f t="shared" ref="AH48:AH50" si="85">D48-I48</f>
        <v>-0.25857839999999999</v>
      </c>
      <c r="AI48" s="97">
        <v>0</v>
      </c>
      <c r="AJ48" s="97">
        <v>0</v>
      </c>
      <c r="AK48" s="97">
        <v>0</v>
      </c>
      <c r="AL48" s="97">
        <v>0</v>
      </c>
      <c r="AM48" s="97">
        <v>0</v>
      </c>
      <c r="AN48" s="87">
        <f t="shared" ref="AN48:AN50" si="86">G48-L48</f>
        <v>-0.25857839999999999</v>
      </c>
      <c r="AO48" s="97">
        <v>1</v>
      </c>
      <c r="AP48" s="87">
        <f t="shared" ref="AP48:AP50" si="87">H48-M48</f>
        <v>0</v>
      </c>
      <c r="AQ48" s="87">
        <v>1</v>
      </c>
      <c r="AR48" s="173"/>
      <c r="AS48" s="347"/>
    </row>
    <row r="49" spans="1:45" s="345" customFormat="1" ht="168" customHeight="1">
      <c r="A49" s="99" t="s">
        <v>941</v>
      </c>
      <c r="B49" s="254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49" s="102" t="s">
        <v>416</v>
      </c>
      <c r="D49" s="97">
        <f t="shared" ref="D49:D50" si="88">SUM(E49:H49)</f>
        <v>0</v>
      </c>
      <c r="E49" s="97">
        <v>0</v>
      </c>
      <c r="F49" s="97">
        <v>0</v>
      </c>
      <c r="G49" s="97">
        <f>'10'!G47</f>
        <v>0</v>
      </c>
      <c r="H49" s="97">
        <v>0</v>
      </c>
      <c r="I49" s="168">
        <f t="shared" si="76"/>
        <v>6.5000000000000002E-2</v>
      </c>
      <c r="J49" s="97">
        <f t="shared" si="77"/>
        <v>0</v>
      </c>
      <c r="K49" s="97">
        <f t="shared" si="78"/>
        <v>0</v>
      </c>
      <c r="L49" s="97">
        <f t="shared" si="79"/>
        <v>6.5000000000000002E-2</v>
      </c>
      <c r="M49" s="97">
        <f t="shared" si="80"/>
        <v>0</v>
      </c>
      <c r="N49" s="97">
        <f t="shared" si="81"/>
        <v>0</v>
      </c>
      <c r="O49" s="97">
        <v>0</v>
      </c>
      <c r="P49" s="97">
        <v>0</v>
      </c>
      <c r="Q49" s="97">
        <f>'10'!J47</f>
        <v>0</v>
      </c>
      <c r="R49" s="97">
        <v>0</v>
      </c>
      <c r="S49" s="97">
        <f t="shared" si="82"/>
        <v>6.5000000000000002E-2</v>
      </c>
      <c r="T49" s="97">
        <v>0</v>
      </c>
      <c r="U49" s="97">
        <v>0</v>
      </c>
      <c r="V49" s="97">
        <f>'10'!L47</f>
        <v>6.5000000000000002E-2</v>
      </c>
      <c r="W49" s="97">
        <v>0</v>
      </c>
      <c r="X49" s="97">
        <f t="shared" si="83"/>
        <v>0</v>
      </c>
      <c r="Y49" s="97">
        <v>0</v>
      </c>
      <c r="Z49" s="97">
        <v>0</v>
      </c>
      <c r="AA49" s="97">
        <f>'10'!N47</f>
        <v>0</v>
      </c>
      <c r="AB49" s="97">
        <v>0</v>
      </c>
      <c r="AC49" s="97">
        <f t="shared" si="84"/>
        <v>0</v>
      </c>
      <c r="AD49" s="97">
        <v>0</v>
      </c>
      <c r="AE49" s="97">
        <v>0</v>
      </c>
      <c r="AF49" s="97">
        <f>'10'!P47</f>
        <v>0</v>
      </c>
      <c r="AG49" s="97">
        <v>0</v>
      </c>
      <c r="AH49" s="87">
        <f t="shared" si="85"/>
        <v>-6.5000000000000002E-2</v>
      </c>
      <c r="AI49" s="97">
        <v>0</v>
      </c>
      <c r="AJ49" s="97">
        <v>0</v>
      </c>
      <c r="AK49" s="97">
        <v>0</v>
      </c>
      <c r="AL49" s="97">
        <v>0</v>
      </c>
      <c r="AM49" s="97">
        <v>0</v>
      </c>
      <c r="AN49" s="87">
        <f t="shared" si="86"/>
        <v>-6.5000000000000002E-2</v>
      </c>
      <c r="AO49" s="97">
        <v>2</v>
      </c>
      <c r="AP49" s="87">
        <f t="shared" si="87"/>
        <v>0</v>
      </c>
      <c r="AQ49" s="87">
        <v>2</v>
      </c>
      <c r="AR49" s="173"/>
      <c r="AS49" s="347"/>
    </row>
    <row r="50" spans="1:45" s="345" customFormat="1" ht="122.25" customHeight="1">
      <c r="A50" s="99" t="s">
        <v>948</v>
      </c>
      <c r="B50" s="254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0" s="102" t="s">
        <v>416</v>
      </c>
      <c r="D50" s="97">
        <f t="shared" si="88"/>
        <v>0</v>
      </c>
      <c r="E50" s="97">
        <v>0</v>
      </c>
      <c r="F50" s="97">
        <v>0</v>
      </c>
      <c r="G50" s="97">
        <f>'10'!G48</f>
        <v>0</v>
      </c>
      <c r="H50" s="97">
        <v>0</v>
      </c>
      <c r="I50" s="168">
        <f t="shared" si="76"/>
        <v>1.94416597</v>
      </c>
      <c r="J50" s="97">
        <f t="shared" si="77"/>
        <v>0</v>
      </c>
      <c r="K50" s="97">
        <f t="shared" si="78"/>
        <v>0</v>
      </c>
      <c r="L50" s="97">
        <f t="shared" si="79"/>
        <v>1.94416597</v>
      </c>
      <c r="M50" s="97">
        <f t="shared" si="80"/>
        <v>0</v>
      </c>
      <c r="N50" s="97">
        <f t="shared" si="81"/>
        <v>1.63262996</v>
      </c>
      <c r="O50" s="97">
        <v>0</v>
      </c>
      <c r="P50" s="97">
        <v>0</v>
      </c>
      <c r="Q50" s="97">
        <f>'10'!J48</f>
        <v>1.63262996</v>
      </c>
      <c r="R50" s="97">
        <v>0</v>
      </c>
      <c r="S50" s="97">
        <f t="shared" si="82"/>
        <v>0.31153600999999997</v>
      </c>
      <c r="T50" s="97">
        <v>0</v>
      </c>
      <c r="U50" s="97">
        <v>0</v>
      </c>
      <c r="V50" s="97">
        <f>'10'!L48</f>
        <v>0.31153600999999997</v>
      </c>
      <c r="W50" s="97">
        <v>0</v>
      </c>
      <c r="X50" s="97">
        <f t="shared" si="83"/>
        <v>0</v>
      </c>
      <c r="Y50" s="97">
        <v>0</v>
      </c>
      <c r="Z50" s="97">
        <v>0</v>
      </c>
      <c r="AA50" s="97">
        <f>'10'!N48</f>
        <v>0</v>
      </c>
      <c r="AB50" s="97">
        <v>0</v>
      </c>
      <c r="AC50" s="97">
        <f t="shared" si="84"/>
        <v>0</v>
      </c>
      <c r="AD50" s="97">
        <v>0</v>
      </c>
      <c r="AE50" s="97">
        <v>0</v>
      </c>
      <c r="AF50" s="97">
        <f>'10'!P48</f>
        <v>0</v>
      </c>
      <c r="AG50" s="97">
        <v>0</v>
      </c>
      <c r="AH50" s="87">
        <f t="shared" si="85"/>
        <v>-1.94416597</v>
      </c>
      <c r="AI50" s="97">
        <v>0</v>
      </c>
      <c r="AJ50" s="97">
        <v>0</v>
      </c>
      <c r="AK50" s="97">
        <v>0</v>
      </c>
      <c r="AL50" s="97">
        <v>0</v>
      </c>
      <c r="AM50" s="97">
        <v>0</v>
      </c>
      <c r="AN50" s="87">
        <f t="shared" si="86"/>
        <v>-1.94416597</v>
      </c>
      <c r="AO50" s="97">
        <v>3</v>
      </c>
      <c r="AP50" s="87">
        <f t="shared" si="87"/>
        <v>0</v>
      </c>
      <c r="AQ50" s="87">
        <v>3</v>
      </c>
      <c r="AR50" s="173"/>
      <c r="AS50" s="347"/>
    </row>
    <row r="51" spans="1:45" s="345" customFormat="1" ht="91.5" customHeight="1">
      <c r="A51" s="99" t="s">
        <v>967</v>
      </c>
      <c r="B51" s="254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1" s="102" t="s">
        <v>416</v>
      </c>
      <c r="D51" s="97">
        <f t="shared" ref="D51" si="89">SUM(E51:H51)</f>
        <v>0</v>
      </c>
      <c r="E51" s="97">
        <v>0</v>
      </c>
      <c r="F51" s="97">
        <v>0</v>
      </c>
      <c r="G51" s="97">
        <f>'10'!G49</f>
        <v>0</v>
      </c>
      <c r="H51" s="97">
        <v>0</v>
      </c>
      <c r="I51" s="168">
        <f t="shared" ref="I51" si="90">J51+K51+L51+M51</f>
        <v>0.28449208999999998</v>
      </c>
      <c r="J51" s="97">
        <f t="shared" ref="J51" si="91">O51+T51+Y51+AD51</f>
        <v>0</v>
      </c>
      <c r="K51" s="97">
        <f t="shared" ref="K51" si="92">P51+U51+Z51+AE51</f>
        <v>0</v>
      </c>
      <c r="L51" s="97">
        <f t="shared" ref="L51" si="93">Q51+V51+AA51+AF51</f>
        <v>0.28449208999999998</v>
      </c>
      <c r="M51" s="97">
        <f t="shared" ref="M51" si="94">R51+W51+AB51+AG51</f>
        <v>0</v>
      </c>
      <c r="N51" s="97">
        <f t="shared" ref="N51" si="95">SUM(O51:R51)</f>
        <v>0</v>
      </c>
      <c r="O51" s="97">
        <v>0</v>
      </c>
      <c r="P51" s="97">
        <v>0</v>
      </c>
      <c r="Q51" s="97">
        <f>'10'!J49</f>
        <v>0</v>
      </c>
      <c r="R51" s="97">
        <v>0</v>
      </c>
      <c r="S51" s="97">
        <f t="shared" si="82"/>
        <v>0.28449208999999998</v>
      </c>
      <c r="T51" s="97">
        <v>0</v>
      </c>
      <c r="U51" s="97">
        <v>0</v>
      </c>
      <c r="V51" s="97">
        <f>'10'!L49</f>
        <v>0.28449208999999998</v>
      </c>
      <c r="W51" s="97">
        <v>0</v>
      </c>
      <c r="X51" s="97">
        <f t="shared" si="83"/>
        <v>0</v>
      </c>
      <c r="Y51" s="97">
        <v>0</v>
      </c>
      <c r="Z51" s="97">
        <v>0</v>
      </c>
      <c r="AA51" s="97">
        <v>0</v>
      </c>
      <c r="AB51" s="97">
        <v>0</v>
      </c>
      <c r="AC51" s="97">
        <f t="shared" si="84"/>
        <v>0</v>
      </c>
      <c r="AD51" s="97">
        <v>0</v>
      </c>
      <c r="AE51" s="97">
        <v>0</v>
      </c>
      <c r="AF51" s="97">
        <f>'10'!P49</f>
        <v>0</v>
      </c>
      <c r="AG51" s="97">
        <v>0</v>
      </c>
      <c r="AH51" s="87">
        <f t="shared" ref="AH51" si="96">D51-I51</f>
        <v>-0.28449208999999998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87">
        <f t="shared" ref="AN51" si="97">G51-L51</f>
        <v>-0.28449208999999998</v>
      </c>
      <c r="AO51" s="97">
        <v>4</v>
      </c>
      <c r="AP51" s="87">
        <f t="shared" ref="AP51" si="98">H51-M51</f>
        <v>0</v>
      </c>
      <c r="AQ51" s="87">
        <v>4</v>
      </c>
      <c r="AR51" s="173"/>
      <c r="AS51" s="347"/>
    </row>
    <row r="52" spans="1:45" ht="63" hidden="1">
      <c r="A52" s="94" t="s">
        <v>828</v>
      </c>
      <c r="B52" s="95" t="s">
        <v>431</v>
      </c>
      <c r="C52" s="102" t="s">
        <v>416</v>
      </c>
      <c r="D52" s="97">
        <f>'10'!G50</f>
        <v>0</v>
      </c>
      <c r="E52" s="97">
        <v>0</v>
      </c>
      <c r="F52" s="97">
        <v>0</v>
      </c>
      <c r="G52" s="97">
        <v>0</v>
      </c>
      <c r="H52" s="97">
        <v>0</v>
      </c>
      <c r="I52" s="97" t="e">
        <f t="shared" si="8"/>
        <v>#REF!</v>
      </c>
      <c r="J52" s="97">
        <f t="shared" si="9"/>
        <v>0</v>
      </c>
      <c r="K52" s="97">
        <f t="shared" si="10"/>
        <v>0</v>
      </c>
      <c r="L52" s="97" t="e">
        <f t="shared" si="11"/>
        <v>#REF!</v>
      </c>
      <c r="M52" s="97">
        <f t="shared" si="12"/>
        <v>0</v>
      </c>
      <c r="N52" s="97" t="e">
        <f t="shared" si="13"/>
        <v>#REF!</v>
      </c>
      <c r="O52" s="97">
        <v>0</v>
      </c>
      <c r="P52" s="97">
        <v>0</v>
      </c>
      <c r="Q52" s="97" t="e">
        <f>'10'!#REF!</f>
        <v>#REF!</v>
      </c>
      <c r="R52" s="97">
        <v>0</v>
      </c>
      <c r="S52" s="97">
        <f t="shared" si="14"/>
        <v>0</v>
      </c>
      <c r="T52" s="97">
        <v>0</v>
      </c>
      <c r="U52" s="97">
        <v>0</v>
      </c>
      <c r="V52" s="97">
        <f>'10'!L50</f>
        <v>0</v>
      </c>
      <c r="W52" s="97">
        <v>0</v>
      </c>
      <c r="X52" s="97">
        <f t="shared" si="15"/>
        <v>0</v>
      </c>
      <c r="Y52" s="97">
        <v>0</v>
      </c>
      <c r="Z52" s="97">
        <v>0</v>
      </c>
      <c r="AA52" s="97">
        <f>'10'!N50</f>
        <v>0</v>
      </c>
      <c r="AB52" s="97">
        <v>0</v>
      </c>
      <c r="AC52" s="97">
        <f t="shared" si="16"/>
        <v>0</v>
      </c>
      <c r="AD52" s="97">
        <v>0</v>
      </c>
      <c r="AE52" s="97">
        <v>0</v>
      </c>
      <c r="AF52" s="97">
        <f>'10'!P50</f>
        <v>0</v>
      </c>
      <c r="AG52" s="97">
        <v>0</v>
      </c>
      <c r="AH52" s="87" t="e">
        <f t="shared" si="2"/>
        <v>#REF!</v>
      </c>
      <c r="AI52" s="97" t="e">
        <f t="shared" si="3"/>
        <v>#REF!</v>
      </c>
      <c r="AJ52" s="97">
        <f t="shared" si="17"/>
        <v>0</v>
      </c>
      <c r="AK52" s="97">
        <v>0</v>
      </c>
      <c r="AL52" s="97">
        <f t="shared" si="18"/>
        <v>0</v>
      </c>
      <c r="AM52" s="97">
        <v>0</v>
      </c>
      <c r="AN52" s="87" t="e">
        <f t="shared" si="4"/>
        <v>#REF!</v>
      </c>
      <c r="AO52" s="97" t="e">
        <f t="shared" si="5"/>
        <v>#REF!</v>
      </c>
      <c r="AP52" s="87">
        <f t="shared" si="6"/>
        <v>0</v>
      </c>
      <c r="AQ52" s="87">
        <v>0</v>
      </c>
      <c r="AR52" s="173" t="str">
        <f>'10'!T50</f>
        <v>нд</v>
      </c>
      <c r="AS52" s="9"/>
    </row>
    <row r="53" spans="1:45" ht="47.25" hidden="1">
      <c r="A53" s="94" t="s">
        <v>284</v>
      </c>
      <c r="B53" s="95" t="s">
        <v>432</v>
      </c>
      <c r="C53" s="102" t="s">
        <v>416</v>
      </c>
      <c r="D53" s="97">
        <f>'10'!G51</f>
        <v>0</v>
      </c>
      <c r="E53" s="97">
        <v>0</v>
      </c>
      <c r="F53" s="97">
        <v>0</v>
      </c>
      <c r="G53" s="97">
        <v>0</v>
      </c>
      <c r="H53" s="97">
        <v>0</v>
      </c>
      <c r="I53" s="97">
        <f t="shared" si="8"/>
        <v>0</v>
      </c>
      <c r="J53" s="97">
        <f t="shared" si="9"/>
        <v>0</v>
      </c>
      <c r="K53" s="97">
        <f t="shared" si="10"/>
        <v>0</v>
      </c>
      <c r="L53" s="97">
        <f t="shared" si="11"/>
        <v>0</v>
      </c>
      <c r="M53" s="97">
        <f t="shared" si="12"/>
        <v>0</v>
      </c>
      <c r="N53" s="97">
        <f t="shared" si="13"/>
        <v>0</v>
      </c>
      <c r="O53" s="97">
        <f>O54+O55</f>
        <v>0</v>
      </c>
      <c r="P53" s="97">
        <f>P54+P55</f>
        <v>0</v>
      </c>
      <c r="Q53" s="97">
        <f>'10'!J50</f>
        <v>0</v>
      </c>
      <c r="R53" s="97">
        <f>R54+R55</f>
        <v>0</v>
      </c>
      <c r="S53" s="97">
        <f t="shared" si="14"/>
        <v>0</v>
      </c>
      <c r="T53" s="97">
        <f>T54+T55</f>
        <v>0</v>
      </c>
      <c r="U53" s="97">
        <f>U54+U55</f>
        <v>0</v>
      </c>
      <c r="V53" s="97">
        <f>'10'!L51</f>
        <v>0</v>
      </c>
      <c r="W53" s="97">
        <f>W54+W55</f>
        <v>0</v>
      </c>
      <c r="X53" s="97">
        <f t="shared" si="15"/>
        <v>0</v>
      </c>
      <c r="Y53" s="97">
        <f>Y54+Y55</f>
        <v>0</v>
      </c>
      <c r="Z53" s="97">
        <f>Z54+Z55</f>
        <v>0</v>
      </c>
      <c r="AA53" s="97">
        <f>'10'!N51</f>
        <v>0</v>
      </c>
      <c r="AB53" s="97">
        <f>AB54+AB55</f>
        <v>0</v>
      </c>
      <c r="AC53" s="97">
        <f t="shared" si="16"/>
        <v>0</v>
      </c>
      <c r="AD53" s="97">
        <f>AD54+AD55</f>
        <v>0</v>
      </c>
      <c r="AE53" s="97">
        <f>AE54+AE55</f>
        <v>0</v>
      </c>
      <c r="AF53" s="97">
        <f>'10'!P51</f>
        <v>0</v>
      </c>
      <c r="AG53" s="97">
        <f>AG54+AG55</f>
        <v>0</v>
      </c>
      <c r="AH53" s="87">
        <f t="shared" si="2"/>
        <v>0</v>
      </c>
      <c r="AI53" s="97" t="e">
        <f t="shared" si="3"/>
        <v>#DIV/0!</v>
      </c>
      <c r="AJ53" s="97">
        <f t="shared" si="17"/>
        <v>0</v>
      </c>
      <c r="AK53" s="97">
        <v>0</v>
      </c>
      <c r="AL53" s="97">
        <f t="shared" si="18"/>
        <v>0</v>
      </c>
      <c r="AM53" s="97">
        <v>0</v>
      </c>
      <c r="AN53" s="87">
        <f t="shared" si="4"/>
        <v>0</v>
      </c>
      <c r="AO53" s="97" t="e">
        <f t="shared" si="5"/>
        <v>#DIV/0!</v>
      </c>
      <c r="AP53" s="87">
        <f t="shared" si="6"/>
        <v>0</v>
      </c>
      <c r="AQ53" s="87">
        <v>0</v>
      </c>
      <c r="AR53" s="173" t="str">
        <f>'10'!T51</f>
        <v>нд</v>
      </c>
      <c r="AS53" s="9"/>
    </row>
    <row r="54" spans="1:45" ht="63" hidden="1">
      <c r="A54" s="94" t="s">
        <v>848</v>
      </c>
      <c r="B54" s="95" t="s">
        <v>433</v>
      </c>
      <c r="C54" s="102" t="s">
        <v>416</v>
      </c>
      <c r="D54" s="97">
        <f>'10'!G52</f>
        <v>0</v>
      </c>
      <c r="E54" s="97">
        <v>0</v>
      </c>
      <c r="F54" s="97">
        <v>0</v>
      </c>
      <c r="G54" s="97">
        <v>0</v>
      </c>
      <c r="H54" s="97">
        <v>0</v>
      </c>
      <c r="I54" s="97">
        <f t="shared" si="8"/>
        <v>0</v>
      </c>
      <c r="J54" s="97">
        <f t="shared" si="9"/>
        <v>0</v>
      </c>
      <c r="K54" s="97">
        <f t="shared" si="10"/>
        <v>0</v>
      </c>
      <c r="L54" s="97">
        <f t="shared" si="11"/>
        <v>0</v>
      </c>
      <c r="M54" s="97">
        <f t="shared" si="12"/>
        <v>0</v>
      </c>
      <c r="N54" s="97">
        <f t="shared" si="13"/>
        <v>0</v>
      </c>
      <c r="O54" s="97">
        <v>0</v>
      </c>
      <c r="P54" s="97">
        <v>0</v>
      </c>
      <c r="Q54" s="97">
        <f>'10'!J51</f>
        <v>0</v>
      </c>
      <c r="R54" s="97">
        <v>0</v>
      </c>
      <c r="S54" s="97">
        <f t="shared" si="14"/>
        <v>0</v>
      </c>
      <c r="T54" s="97">
        <v>0</v>
      </c>
      <c r="U54" s="97">
        <v>0</v>
      </c>
      <c r="V54" s="97">
        <f>'10'!L52</f>
        <v>0</v>
      </c>
      <c r="W54" s="97">
        <v>0</v>
      </c>
      <c r="X54" s="97">
        <f t="shared" si="15"/>
        <v>0</v>
      </c>
      <c r="Y54" s="97">
        <v>0</v>
      </c>
      <c r="Z54" s="97">
        <v>0</v>
      </c>
      <c r="AA54" s="97">
        <f>'10'!N52</f>
        <v>0</v>
      </c>
      <c r="AB54" s="97">
        <v>0</v>
      </c>
      <c r="AC54" s="97">
        <f t="shared" si="16"/>
        <v>0</v>
      </c>
      <c r="AD54" s="97">
        <v>0</v>
      </c>
      <c r="AE54" s="97">
        <v>0</v>
      </c>
      <c r="AF54" s="97">
        <f>'10'!P52</f>
        <v>0</v>
      </c>
      <c r="AG54" s="97">
        <v>0</v>
      </c>
      <c r="AH54" s="87">
        <f t="shared" si="2"/>
        <v>0</v>
      </c>
      <c r="AI54" s="97" t="e">
        <f t="shared" si="3"/>
        <v>#DIV/0!</v>
      </c>
      <c r="AJ54" s="97">
        <f t="shared" si="17"/>
        <v>0</v>
      </c>
      <c r="AK54" s="97">
        <v>0</v>
      </c>
      <c r="AL54" s="97">
        <f t="shared" si="18"/>
        <v>0</v>
      </c>
      <c r="AM54" s="97">
        <v>0</v>
      </c>
      <c r="AN54" s="87">
        <f t="shared" si="4"/>
        <v>0</v>
      </c>
      <c r="AO54" s="97" t="e">
        <f t="shared" si="5"/>
        <v>#DIV/0!</v>
      </c>
      <c r="AP54" s="87">
        <f t="shared" si="6"/>
        <v>0</v>
      </c>
      <c r="AQ54" s="87">
        <v>0</v>
      </c>
      <c r="AR54" s="173" t="str">
        <f>'10'!T52</f>
        <v>нд</v>
      </c>
      <c r="AS54" s="9"/>
    </row>
    <row r="55" spans="1:45" ht="47.25" hidden="1">
      <c r="A55" s="94" t="s">
        <v>849</v>
      </c>
      <c r="B55" s="95" t="s">
        <v>434</v>
      </c>
      <c r="C55" s="102" t="s">
        <v>416</v>
      </c>
      <c r="D55" s="97">
        <f>'10'!G53</f>
        <v>0</v>
      </c>
      <c r="E55" s="97">
        <v>0</v>
      </c>
      <c r="F55" s="97">
        <v>0</v>
      </c>
      <c r="G55" s="97">
        <v>0</v>
      </c>
      <c r="H55" s="97">
        <v>0</v>
      </c>
      <c r="I55" s="97">
        <f t="shared" si="8"/>
        <v>0</v>
      </c>
      <c r="J55" s="97">
        <f t="shared" si="9"/>
        <v>0</v>
      </c>
      <c r="K55" s="97">
        <f t="shared" si="10"/>
        <v>0</v>
      </c>
      <c r="L55" s="97">
        <f t="shared" si="11"/>
        <v>0</v>
      </c>
      <c r="M55" s="97">
        <f t="shared" si="12"/>
        <v>0</v>
      </c>
      <c r="N55" s="97">
        <f t="shared" si="13"/>
        <v>0</v>
      </c>
      <c r="O55" s="97">
        <v>0</v>
      </c>
      <c r="P55" s="97">
        <v>0</v>
      </c>
      <c r="Q55" s="97">
        <f>'10'!J52</f>
        <v>0</v>
      </c>
      <c r="R55" s="97">
        <v>0</v>
      </c>
      <c r="S55" s="97">
        <f t="shared" si="14"/>
        <v>0</v>
      </c>
      <c r="T55" s="97">
        <v>0</v>
      </c>
      <c r="U55" s="97">
        <v>0</v>
      </c>
      <c r="V55" s="97">
        <f>'10'!L53</f>
        <v>0</v>
      </c>
      <c r="W55" s="97">
        <v>0</v>
      </c>
      <c r="X55" s="97">
        <f t="shared" si="15"/>
        <v>0</v>
      </c>
      <c r="Y55" s="97">
        <v>0</v>
      </c>
      <c r="Z55" s="97">
        <v>0</v>
      </c>
      <c r="AA55" s="97">
        <f>'10'!N53</f>
        <v>0</v>
      </c>
      <c r="AB55" s="97">
        <v>0</v>
      </c>
      <c r="AC55" s="97">
        <f t="shared" si="16"/>
        <v>0</v>
      </c>
      <c r="AD55" s="97">
        <v>0</v>
      </c>
      <c r="AE55" s="97">
        <v>0</v>
      </c>
      <c r="AF55" s="97">
        <f>'10'!P53</f>
        <v>0</v>
      </c>
      <c r="AG55" s="97">
        <v>0</v>
      </c>
      <c r="AH55" s="87">
        <f t="shared" si="2"/>
        <v>0</v>
      </c>
      <c r="AI55" s="97" t="e">
        <f t="shared" si="3"/>
        <v>#DIV/0!</v>
      </c>
      <c r="AJ55" s="97">
        <f t="shared" si="17"/>
        <v>0</v>
      </c>
      <c r="AK55" s="97">
        <v>0</v>
      </c>
      <c r="AL55" s="97">
        <f t="shared" si="18"/>
        <v>0</v>
      </c>
      <c r="AM55" s="97">
        <v>0</v>
      </c>
      <c r="AN55" s="87">
        <f t="shared" si="4"/>
        <v>0</v>
      </c>
      <c r="AO55" s="97" t="e">
        <f t="shared" si="5"/>
        <v>#DIV/0!</v>
      </c>
      <c r="AP55" s="87">
        <f t="shared" si="6"/>
        <v>0</v>
      </c>
      <c r="AQ55" s="87">
        <v>0</v>
      </c>
      <c r="AR55" s="173" t="str">
        <f>'10'!T53</f>
        <v>нд</v>
      </c>
      <c r="AS55" s="9"/>
    </row>
    <row r="56" spans="1:45" ht="47.25" hidden="1">
      <c r="A56" s="94" t="s">
        <v>285</v>
      </c>
      <c r="B56" s="95" t="s">
        <v>227</v>
      </c>
      <c r="C56" s="102" t="s">
        <v>416</v>
      </c>
      <c r="D56" s="97">
        <f>'10'!G54</f>
        <v>0</v>
      </c>
      <c r="E56" s="97">
        <v>0</v>
      </c>
      <c r="F56" s="97">
        <v>0</v>
      </c>
      <c r="G56" s="97">
        <v>0</v>
      </c>
      <c r="H56" s="97">
        <v>0</v>
      </c>
      <c r="I56" s="97">
        <f t="shared" si="8"/>
        <v>0</v>
      </c>
      <c r="J56" s="97">
        <f t="shared" si="9"/>
        <v>0</v>
      </c>
      <c r="K56" s="97">
        <f t="shared" si="10"/>
        <v>0</v>
      </c>
      <c r="L56" s="97">
        <f t="shared" si="11"/>
        <v>0</v>
      </c>
      <c r="M56" s="97">
        <f t="shared" si="12"/>
        <v>0</v>
      </c>
      <c r="N56" s="97">
        <f t="shared" si="13"/>
        <v>0</v>
      </c>
      <c r="O56" s="97">
        <f>O57+O58+O59+O60+O61+O62+O63+O64</f>
        <v>0</v>
      </c>
      <c r="P56" s="97">
        <f>P57+P58+P59+P60+P61+P62+P63+P64</f>
        <v>0</v>
      </c>
      <c r="Q56" s="97">
        <f>'10'!J53</f>
        <v>0</v>
      </c>
      <c r="R56" s="97">
        <f>R57+R58+R59+R60+R61+R62+R63+R64</f>
        <v>0</v>
      </c>
      <c r="S56" s="97">
        <f t="shared" si="14"/>
        <v>0</v>
      </c>
      <c r="T56" s="97">
        <f>T57+T58+T59+T60+T61+T62+T63+T64</f>
        <v>0</v>
      </c>
      <c r="U56" s="97">
        <f>U57+U58+U59+U60+U61+U62+U63+U64</f>
        <v>0</v>
      </c>
      <c r="V56" s="97">
        <f>'10'!L54</f>
        <v>0</v>
      </c>
      <c r="W56" s="97">
        <f>W57+W58+W59+W60+W61+W62+W63+W64</f>
        <v>0</v>
      </c>
      <c r="X56" s="97">
        <f t="shared" si="15"/>
        <v>0</v>
      </c>
      <c r="Y56" s="97">
        <f>Y57+Y58+Y59+Y60+Y61+Y62+Y63+Y64</f>
        <v>0</v>
      </c>
      <c r="Z56" s="97">
        <f>Z57+Z58+Z59+Z60+Z61+Z62+Z63+Z64</f>
        <v>0</v>
      </c>
      <c r="AA56" s="97">
        <f>'10'!N54</f>
        <v>0</v>
      </c>
      <c r="AB56" s="97">
        <f>AB57+AB58+AB59+AB60+AB61+AB62+AB63+AB64</f>
        <v>0</v>
      </c>
      <c r="AC56" s="97">
        <f t="shared" si="16"/>
        <v>0</v>
      </c>
      <c r="AD56" s="97">
        <f>AD57+AD58+AD59+AD60+AD61+AD62+AD63+AD64</f>
        <v>0</v>
      </c>
      <c r="AE56" s="97">
        <f>AE57+AE58+AE59+AE60+AE61+AE62+AE63+AE64</f>
        <v>0</v>
      </c>
      <c r="AF56" s="97">
        <f>'10'!P54</f>
        <v>0</v>
      </c>
      <c r="AG56" s="97">
        <f>AG57+AG58+AG59+AG60+AG61+AG62+AG63+AG64</f>
        <v>0</v>
      </c>
      <c r="AH56" s="87">
        <f t="shared" si="2"/>
        <v>0</v>
      </c>
      <c r="AI56" s="97" t="e">
        <f t="shared" si="3"/>
        <v>#DIV/0!</v>
      </c>
      <c r="AJ56" s="97">
        <f t="shared" si="17"/>
        <v>0</v>
      </c>
      <c r="AK56" s="97">
        <v>0</v>
      </c>
      <c r="AL56" s="97">
        <f t="shared" si="18"/>
        <v>0</v>
      </c>
      <c r="AM56" s="97">
        <v>0</v>
      </c>
      <c r="AN56" s="87">
        <f t="shared" si="4"/>
        <v>0</v>
      </c>
      <c r="AO56" s="97" t="e">
        <f t="shared" si="5"/>
        <v>#DIV/0!</v>
      </c>
      <c r="AP56" s="87">
        <f t="shared" si="6"/>
        <v>0</v>
      </c>
      <c r="AQ56" s="87">
        <v>0</v>
      </c>
      <c r="AR56" s="173" t="str">
        <f>'10'!T54</f>
        <v>нд</v>
      </c>
      <c r="AS56" s="9"/>
    </row>
    <row r="57" spans="1:45" ht="31.5" hidden="1">
      <c r="A57" s="94" t="s">
        <v>435</v>
      </c>
      <c r="B57" s="95" t="s">
        <v>228</v>
      </c>
      <c r="C57" s="102" t="s">
        <v>416</v>
      </c>
      <c r="D57" s="97">
        <f>'10'!G55</f>
        <v>0</v>
      </c>
      <c r="E57" s="97">
        <v>0</v>
      </c>
      <c r="F57" s="97">
        <v>0</v>
      </c>
      <c r="G57" s="97">
        <v>0</v>
      </c>
      <c r="H57" s="97">
        <v>0</v>
      </c>
      <c r="I57" s="97">
        <f t="shared" si="8"/>
        <v>0</v>
      </c>
      <c r="J57" s="97">
        <f t="shared" si="9"/>
        <v>0</v>
      </c>
      <c r="K57" s="97">
        <f t="shared" si="10"/>
        <v>0</v>
      </c>
      <c r="L57" s="97">
        <f t="shared" si="11"/>
        <v>0</v>
      </c>
      <c r="M57" s="97">
        <f t="shared" si="12"/>
        <v>0</v>
      </c>
      <c r="N57" s="97">
        <f t="shared" si="13"/>
        <v>0</v>
      </c>
      <c r="O57" s="97">
        <v>0</v>
      </c>
      <c r="P57" s="97">
        <v>0</v>
      </c>
      <c r="Q57" s="97">
        <f>'10'!J54</f>
        <v>0</v>
      </c>
      <c r="R57" s="97">
        <v>0</v>
      </c>
      <c r="S57" s="97">
        <f t="shared" si="14"/>
        <v>0</v>
      </c>
      <c r="T57" s="97">
        <v>0</v>
      </c>
      <c r="U57" s="97">
        <v>0</v>
      </c>
      <c r="V57" s="97">
        <f>'10'!L55</f>
        <v>0</v>
      </c>
      <c r="W57" s="97">
        <v>0</v>
      </c>
      <c r="X57" s="97">
        <f t="shared" si="15"/>
        <v>0</v>
      </c>
      <c r="Y57" s="97">
        <v>0</v>
      </c>
      <c r="Z57" s="97">
        <v>0</v>
      </c>
      <c r="AA57" s="97">
        <f>'10'!N55</f>
        <v>0</v>
      </c>
      <c r="AB57" s="97">
        <v>0</v>
      </c>
      <c r="AC57" s="97">
        <f t="shared" si="16"/>
        <v>0</v>
      </c>
      <c r="AD57" s="97">
        <v>0</v>
      </c>
      <c r="AE57" s="97">
        <v>0</v>
      </c>
      <c r="AF57" s="97">
        <f>'10'!P55</f>
        <v>0</v>
      </c>
      <c r="AG57" s="97">
        <v>0</v>
      </c>
      <c r="AH57" s="87">
        <f t="shared" si="2"/>
        <v>0</v>
      </c>
      <c r="AI57" s="97" t="e">
        <f t="shared" si="3"/>
        <v>#DIV/0!</v>
      </c>
      <c r="AJ57" s="97">
        <f t="shared" si="17"/>
        <v>0</v>
      </c>
      <c r="AK57" s="97">
        <v>0</v>
      </c>
      <c r="AL57" s="97">
        <f t="shared" si="18"/>
        <v>0</v>
      </c>
      <c r="AM57" s="97">
        <v>0</v>
      </c>
      <c r="AN57" s="87">
        <f t="shared" si="4"/>
        <v>0</v>
      </c>
      <c r="AO57" s="97" t="e">
        <f t="shared" si="5"/>
        <v>#DIV/0!</v>
      </c>
      <c r="AP57" s="87">
        <f t="shared" si="6"/>
        <v>0</v>
      </c>
      <c r="AQ57" s="87">
        <v>0</v>
      </c>
      <c r="AR57" s="173" t="str">
        <f>'10'!T55</f>
        <v>нд</v>
      </c>
      <c r="AS57" s="9"/>
    </row>
    <row r="58" spans="1:45" ht="110.25" hidden="1">
      <c r="A58" s="94" t="s">
        <v>435</v>
      </c>
      <c r="B58" s="95" t="s">
        <v>229</v>
      </c>
      <c r="C58" s="102" t="s">
        <v>416</v>
      </c>
      <c r="D58" s="97">
        <f>'10'!G56</f>
        <v>0</v>
      </c>
      <c r="E58" s="97">
        <v>0</v>
      </c>
      <c r="F58" s="97">
        <v>0</v>
      </c>
      <c r="G58" s="97">
        <v>0</v>
      </c>
      <c r="H58" s="97">
        <v>0</v>
      </c>
      <c r="I58" s="97">
        <f t="shared" si="8"/>
        <v>0</v>
      </c>
      <c r="J58" s="97">
        <f t="shared" si="9"/>
        <v>0</v>
      </c>
      <c r="K58" s="97">
        <f t="shared" si="10"/>
        <v>0</v>
      </c>
      <c r="L58" s="97">
        <f t="shared" si="11"/>
        <v>0</v>
      </c>
      <c r="M58" s="97">
        <f t="shared" si="12"/>
        <v>0</v>
      </c>
      <c r="N58" s="97">
        <f t="shared" si="13"/>
        <v>0</v>
      </c>
      <c r="O58" s="97">
        <v>0</v>
      </c>
      <c r="P58" s="97">
        <v>0</v>
      </c>
      <c r="Q58" s="97">
        <f>'10'!J55</f>
        <v>0</v>
      </c>
      <c r="R58" s="97">
        <v>0</v>
      </c>
      <c r="S58" s="97">
        <f t="shared" si="14"/>
        <v>0</v>
      </c>
      <c r="T58" s="97">
        <v>0</v>
      </c>
      <c r="U58" s="97">
        <v>0</v>
      </c>
      <c r="V58" s="97">
        <f>'10'!L56</f>
        <v>0</v>
      </c>
      <c r="W58" s="97">
        <v>0</v>
      </c>
      <c r="X58" s="97">
        <f t="shared" si="15"/>
        <v>0</v>
      </c>
      <c r="Y58" s="97">
        <v>0</v>
      </c>
      <c r="Z58" s="97">
        <v>0</v>
      </c>
      <c r="AA58" s="97">
        <f>'10'!N56</f>
        <v>0</v>
      </c>
      <c r="AB58" s="97">
        <v>0</v>
      </c>
      <c r="AC58" s="97">
        <f t="shared" si="16"/>
        <v>0</v>
      </c>
      <c r="AD58" s="97">
        <v>0</v>
      </c>
      <c r="AE58" s="97">
        <v>0</v>
      </c>
      <c r="AF58" s="97">
        <f>'10'!P56</f>
        <v>0</v>
      </c>
      <c r="AG58" s="97">
        <v>0</v>
      </c>
      <c r="AH58" s="87">
        <f t="shared" si="2"/>
        <v>0</v>
      </c>
      <c r="AI58" s="97" t="e">
        <f t="shared" si="3"/>
        <v>#DIV/0!</v>
      </c>
      <c r="AJ58" s="97">
        <f t="shared" si="17"/>
        <v>0</v>
      </c>
      <c r="AK58" s="97">
        <v>0</v>
      </c>
      <c r="AL58" s="97">
        <f t="shared" si="18"/>
        <v>0</v>
      </c>
      <c r="AM58" s="97">
        <v>0</v>
      </c>
      <c r="AN58" s="87">
        <f t="shared" si="4"/>
        <v>0</v>
      </c>
      <c r="AO58" s="97" t="e">
        <f t="shared" si="5"/>
        <v>#DIV/0!</v>
      </c>
      <c r="AP58" s="87">
        <f t="shared" si="6"/>
        <v>0</v>
      </c>
      <c r="AQ58" s="87">
        <v>0</v>
      </c>
      <c r="AR58" s="173" t="str">
        <f>'10'!T56</f>
        <v>нд</v>
      </c>
      <c r="AS58" s="9"/>
    </row>
    <row r="59" spans="1:45" ht="94.5" hidden="1">
      <c r="A59" s="94" t="s">
        <v>435</v>
      </c>
      <c r="B59" s="95" t="s">
        <v>230</v>
      </c>
      <c r="C59" s="102" t="s">
        <v>416</v>
      </c>
      <c r="D59" s="97">
        <f>'10'!G57</f>
        <v>0</v>
      </c>
      <c r="E59" s="97">
        <v>0</v>
      </c>
      <c r="F59" s="97">
        <v>0</v>
      </c>
      <c r="G59" s="97">
        <v>0</v>
      </c>
      <c r="H59" s="97">
        <v>0</v>
      </c>
      <c r="I59" s="97">
        <f t="shared" si="8"/>
        <v>0</v>
      </c>
      <c r="J59" s="97">
        <f t="shared" si="9"/>
        <v>0</v>
      </c>
      <c r="K59" s="97">
        <f t="shared" si="10"/>
        <v>0</v>
      </c>
      <c r="L59" s="97">
        <f t="shared" si="11"/>
        <v>0</v>
      </c>
      <c r="M59" s="97">
        <f t="shared" si="12"/>
        <v>0</v>
      </c>
      <c r="N59" s="97">
        <f t="shared" si="13"/>
        <v>0</v>
      </c>
      <c r="O59" s="97">
        <v>0</v>
      </c>
      <c r="P59" s="97">
        <v>0</v>
      </c>
      <c r="Q59" s="97">
        <f>'10'!J56</f>
        <v>0</v>
      </c>
      <c r="R59" s="97">
        <v>0</v>
      </c>
      <c r="S59" s="97">
        <f t="shared" si="14"/>
        <v>0</v>
      </c>
      <c r="T59" s="97">
        <v>0</v>
      </c>
      <c r="U59" s="97">
        <v>0</v>
      </c>
      <c r="V59" s="97">
        <f>'10'!L57</f>
        <v>0</v>
      </c>
      <c r="W59" s="97">
        <v>0</v>
      </c>
      <c r="X59" s="97">
        <f t="shared" si="15"/>
        <v>0</v>
      </c>
      <c r="Y59" s="97">
        <v>0</v>
      </c>
      <c r="Z59" s="97">
        <v>0</v>
      </c>
      <c r="AA59" s="97">
        <f>'10'!N57</f>
        <v>0</v>
      </c>
      <c r="AB59" s="97">
        <v>0</v>
      </c>
      <c r="AC59" s="97">
        <f t="shared" si="16"/>
        <v>0</v>
      </c>
      <c r="AD59" s="97">
        <v>0</v>
      </c>
      <c r="AE59" s="97">
        <v>0</v>
      </c>
      <c r="AF59" s="97">
        <f>'10'!P57</f>
        <v>0</v>
      </c>
      <c r="AG59" s="97">
        <v>0</v>
      </c>
      <c r="AH59" s="87">
        <f t="shared" si="2"/>
        <v>0</v>
      </c>
      <c r="AI59" s="97" t="e">
        <f t="shared" si="3"/>
        <v>#DIV/0!</v>
      </c>
      <c r="AJ59" s="97">
        <f t="shared" si="17"/>
        <v>0</v>
      </c>
      <c r="AK59" s="97">
        <v>0</v>
      </c>
      <c r="AL59" s="97">
        <f t="shared" si="18"/>
        <v>0</v>
      </c>
      <c r="AM59" s="97">
        <v>0</v>
      </c>
      <c r="AN59" s="87">
        <f t="shared" si="4"/>
        <v>0</v>
      </c>
      <c r="AO59" s="97" t="e">
        <f t="shared" si="5"/>
        <v>#DIV/0!</v>
      </c>
      <c r="AP59" s="87">
        <f t="shared" si="6"/>
        <v>0</v>
      </c>
      <c r="AQ59" s="87">
        <v>0</v>
      </c>
      <c r="AR59" s="173" t="str">
        <f>'10'!T57</f>
        <v>нд</v>
      </c>
      <c r="AS59" s="9"/>
    </row>
    <row r="60" spans="1:45" ht="94.5" hidden="1">
      <c r="A60" s="94" t="s">
        <v>435</v>
      </c>
      <c r="B60" s="95" t="s">
        <v>231</v>
      </c>
      <c r="C60" s="102" t="s">
        <v>416</v>
      </c>
      <c r="D60" s="97">
        <f>'10'!G58</f>
        <v>0</v>
      </c>
      <c r="E60" s="97">
        <v>0</v>
      </c>
      <c r="F60" s="97">
        <v>0</v>
      </c>
      <c r="G60" s="97">
        <v>0</v>
      </c>
      <c r="H60" s="97">
        <v>0</v>
      </c>
      <c r="I60" s="97">
        <f t="shared" si="8"/>
        <v>0</v>
      </c>
      <c r="J60" s="97">
        <f t="shared" si="9"/>
        <v>0</v>
      </c>
      <c r="K60" s="97">
        <f t="shared" si="10"/>
        <v>0</v>
      </c>
      <c r="L60" s="97">
        <f t="shared" si="11"/>
        <v>0</v>
      </c>
      <c r="M60" s="97">
        <f t="shared" si="12"/>
        <v>0</v>
      </c>
      <c r="N60" s="97">
        <f t="shared" si="13"/>
        <v>0</v>
      </c>
      <c r="O60" s="97">
        <v>0</v>
      </c>
      <c r="P60" s="97">
        <v>0</v>
      </c>
      <c r="Q60" s="97">
        <f>'10'!J57</f>
        <v>0</v>
      </c>
      <c r="R60" s="97">
        <v>0</v>
      </c>
      <c r="S60" s="97">
        <f t="shared" si="14"/>
        <v>0</v>
      </c>
      <c r="T60" s="97">
        <v>0</v>
      </c>
      <c r="U60" s="97">
        <v>0</v>
      </c>
      <c r="V60" s="97">
        <f>'10'!L58</f>
        <v>0</v>
      </c>
      <c r="W60" s="97">
        <v>0</v>
      </c>
      <c r="X60" s="97">
        <f t="shared" si="15"/>
        <v>0</v>
      </c>
      <c r="Y60" s="97">
        <v>0</v>
      </c>
      <c r="Z60" s="97">
        <v>0</v>
      </c>
      <c r="AA60" s="97">
        <f>'10'!N58</f>
        <v>0</v>
      </c>
      <c r="AB60" s="97">
        <v>0</v>
      </c>
      <c r="AC60" s="97">
        <f t="shared" si="16"/>
        <v>0</v>
      </c>
      <c r="AD60" s="97">
        <v>0</v>
      </c>
      <c r="AE60" s="97">
        <v>0</v>
      </c>
      <c r="AF60" s="97">
        <f>'10'!P58</f>
        <v>0</v>
      </c>
      <c r="AG60" s="97">
        <v>0</v>
      </c>
      <c r="AH60" s="87">
        <f t="shared" si="2"/>
        <v>0</v>
      </c>
      <c r="AI60" s="97" t="e">
        <f t="shared" si="3"/>
        <v>#DIV/0!</v>
      </c>
      <c r="AJ60" s="97">
        <f t="shared" si="17"/>
        <v>0</v>
      </c>
      <c r="AK60" s="97">
        <v>0</v>
      </c>
      <c r="AL60" s="97">
        <f t="shared" si="18"/>
        <v>0</v>
      </c>
      <c r="AM60" s="97">
        <v>0</v>
      </c>
      <c r="AN60" s="87">
        <f t="shared" si="4"/>
        <v>0</v>
      </c>
      <c r="AO60" s="97" t="e">
        <f t="shared" si="5"/>
        <v>#DIV/0!</v>
      </c>
      <c r="AP60" s="87">
        <f t="shared" si="6"/>
        <v>0</v>
      </c>
      <c r="AQ60" s="87">
        <v>0</v>
      </c>
      <c r="AR60" s="173" t="str">
        <f>'10'!T58</f>
        <v>нд</v>
      </c>
      <c r="AS60" s="9"/>
    </row>
    <row r="61" spans="1:45" ht="31.5" hidden="1">
      <c r="A61" s="94" t="s">
        <v>436</v>
      </c>
      <c r="B61" s="95" t="s">
        <v>228</v>
      </c>
      <c r="C61" s="102" t="s">
        <v>416</v>
      </c>
      <c r="D61" s="97">
        <f>'10'!G59</f>
        <v>0</v>
      </c>
      <c r="E61" s="97">
        <v>0</v>
      </c>
      <c r="F61" s="97">
        <v>0</v>
      </c>
      <c r="G61" s="97">
        <v>0</v>
      </c>
      <c r="H61" s="97">
        <v>0</v>
      </c>
      <c r="I61" s="97">
        <f t="shared" si="8"/>
        <v>0</v>
      </c>
      <c r="J61" s="97">
        <f t="shared" si="9"/>
        <v>0</v>
      </c>
      <c r="K61" s="97">
        <f t="shared" si="10"/>
        <v>0</v>
      </c>
      <c r="L61" s="97">
        <f t="shared" si="11"/>
        <v>0</v>
      </c>
      <c r="M61" s="97">
        <f t="shared" si="12"/>
        <v>0</v>
      </c>
      <c r="N61" s="97">
        <f t="shared" si="13"/>
        <v>0</v>
      </c>
      <c r="O61" s="97">
        <v>0</v>
      </c>
      <c r="P61" s="97">
        <v>0</v>
      </c>
      <c r="Q61" s="97">
        <f>'10'!J58</f>
        <v>0</v>
      </c>
      <c r="R61" s="97">
        <v>0</v>
      </c>
      <c r="S61" s="97">
        <f t="shared" si="14"/>
        <v>0</v>
      </c>
      <c r="T61" s="97">
        <v>0</v>
      </c>
      <c r="U61" s="97">
        <v>0</v>
      </c>
      <c r="V61" s="97">
        <f>'10'!L59</f>
        <v>0</v>
      </c>
      <c r="W61" s="97">
        <v>0</v>
      </c>
      <c r="X61" s="97">
        <f t="shared" si="15"/>
        <v>0</v>
      </c>
      <c r="Y61" s="97">
        <v>0</v>
      </c>
      <c r="Z61" s="97">
        <v>0</v>
      </c>
      <c r="AA61" s="97">
        <f>'10'!N59</f>
        <v>0</v>
      </c>
      <c r="AB61" s="97">
        <v>0</v>
      </c>
      <c r="AC61" s="97">
        <f t="shared" si="16"/>
        <v>0</v>
      </c>
      <c r="AD61" s="97">
        <v>0</v>
      </c>
      <c r="AE61" s="97">
        <v>0</v>
      </c>
      <c r="AF61" s="97">
        <f>'10'!P59</f>
        <v>0</v>
      </c>
      <c r="AG61" s="97">
        <v>0</v>
      </c>
      <c r="AH61" s="87">
        <f t="shared" si="2"/>
        <v>0</v>
      </c>
      <c r="AI61" s="97" t="e">
        <f t="shared" si="3"/>
        <v>#DIV/0!</v>
      </c>
      <c r="AJ61" s="97">
        <f t="shared" si="17"/>
        <v>0</v>
      </c>
      <c r="AK61" s="97">
        <v>0</v>
      </c>
      <c r="AL61" s="97">
        <f t="shared" si="18"/>
        <v>0</v>
      </c>
      <c r="AM61" s="97">
        <v>0</v>
      </c>
      <c r="AN61" s="87">
        <f t="shared" si="4"/>
        <v>0</v>
      </c>
      <c r="AO61" s="97" t="e">
        <f t="shared" si="5"/>
        <v>#DIV/0!</v>
      </c>
      <c r="AP61" s="87">
        <f t="shared" si="6"/>
        <v>0</v>
      </c>
      <c r="AQ61" s="87">
        <v>0</v>
      </c>
      <c r="AR61" s="173" t="str">
        <f>'10'!T59</f>
        <v>нд</v>
      </c>
      <c r="AS61" s="9"/>
    </row>
    <row r="62" spans="1:45" ht="110.25" hidden="1">
      <c r="A62" s="94" t="s">
        <v>436</v>
      </c>
      <c r="B62" s="95" t="s">
        <v>229</v>
      </c>
      <c r="C62" s="102" t="s">
        <v>416</v>
      </c>
      <c r="D62" s="97">
        <f>'10'!G60</f>
        <v>0</v>
      </c>
      <c r="E62" s="97">
        <v>0</v>
      </c>
      <c r="F62" s="97">
        <v>0</v>
      </c>
      <c r="G62" s="97">
        <v>0</v>
      </c>
      <c r="H62" s="97">
        <v>0</v>
      </c>
      <c r="I62" s="97">
        <f t="shared" si="8"/>
        <v>0</v>
      </c>
      <c r="J62" s="97">
        <f t="shared" si="9"/>
        <v>0</v>
      </c>
      <c r="K62" s="97">
        <f t="shared" si="10"/>
        <v>0</v>
      </c>
      <c r="L62" s="97">
        <f t="shared" si="11"/>
        <v>0</v>
      </c>
      <c r="M62" s="97">
        <f t="shared" si="12"/>
        <v>0</v>
      </c>
      <c r="N62" s="97">
        <f t="shared" si="13"/>
        <v>0</v>
      </c>
      <c r="O62" s="97">
        <v>0</v>
      </c>
      <c r="P62" s="97">
        <v>0</v>
      </c>
      <c r="Q62" s="97">
        <f>'10'!J59</f>
        <v>0</v>
      </c>
      <c r="R62" s="97">
        <v>0</v>
      </c>
      <c r="S62" s="97">
        <f t="shared" si="14"/>
        <v>0</v>
      </c>
      <c r="T62" s="97">
        <v>0</v>
      </c>
      <c r="U62" s="97">
        <v>0</v>
      </c>
      <c r="V62" s="97">
        <f>'10'!L60</f>
        <v>0</v>
      </c>
      <c r="W62" s="97">
        <v>0</v>
      </c>
      <c r="X62" s="97">
        <f t="shared" si="15"/>
        <v>0</v>
      </c>
      <c r="Y62" s="97">
        <v>0</v>
      </c>
      <c r="Z62" s="97">
        <v>0</v>
      </c>
      <c r="AA62" s="97">
        <f>'10'!N60</f>
        <v>0</v>
      </c>
      <c r="AB62" s="97">
        <v>0</v>
      </c>
      <c r="AC62" s="97">
        <f t="shared" si="16"/>
        <v>0</v>
      </c>
      <c r="AD62" s="97">
        <v>0</v>
      </c>
      <c r="AE62" s="97">
        <v>0</v>
      </c>
      <c r="AF62" s="97">
        <f>'10'!P60</f>
        <v>0</v>
      </c>
      <c r="AG62" s="97">
        <v>0</v>
      </c>
      <c r="AH62" s="87">
        <f t="shared" si="2"/>
        <v>0</v>
      </c>
      <c r="AI62" s="97" t="e">
        <f t="shared" si="3"/>
        <v>#DIV/0!</v>
      </c>
      <c r="AJ62" s="97">
        <f t="shared" si="17"/>
        <v>0</v>
      </c>
      <c r="AK62" s="97">
        <v>0</v>
      </c>
      <c r="AL62" s="97">
        <f t="shared" si="18"/>
        <v>0</v>
      </c>
      <c r="AM62" s="97">
        <v>0</v>
      </c>
      <c r="AN62" s="87">
        <f t="shared" si="4"/>
        <v>0</v>
      </c>
      <c r="AO62" s="97" t="e">
        <f t="shared" si="5"/>
        <v>#DIV/0!</v>
      </c>
      <c r="AP62" s="87">
        <f t="shared" si="6"/>
        <v>0</v>
      </c>
      <c r="AQ62" s="87">
        <v>0</v>
      </c>
      <c r="AR62" s="173" t="str">
        <f>'10'!T60</f>
        <v>нд</v>
      </c>
      <c r="AS62" s="9"/>
    </row>
    <row r="63" spans="1:45" ht="94.5" hidden="1">
      <c r="A63" s="94" t="s">
        <v>436</v>
      </c>
      <c r="B63" s="95" t="s">
        <v>230</v>
      </c>
      <c r="C63" s="102" t="s">
        <v>416</v>
      </c>
      <c r="D63" s="97">
        <f>'10'!G61</f>
        <v>0</v>
      </c>
      <c r="E63" s="97">
        <v>0</v>
      </c>
      <c r="F63" s="97">
        <v>0</v>
      </c>
      <c r="G63" s="97">
        <v>0</v>
      </c>
      <c r="H63" s="97">
        <v>0</v>
      </c>
      <c r="I63" s="97">
        <f t="shared" si="8"/>
        <v>0</v>
      </c>
      <c r="J63" s="97">
        <f t="shared" si="9"/>
        <v>0</v>
      </c>
      <c r="K63" s="97">
        <f t="shared" si="10"/>
        <v>0</v>
      </c>
      <c r="L63" s="97">
        <f t="shared" si="11"/>
        <v>0</v>
      </c>
      <c r="M63" s="97">
        <f t="shared" si="12"/>
        <v>0</v>
      </c>
      <c r="N63" s="97">
        <f t="shared" si="13"/>
        <v>0</v>
      </c>
      <c r="O63" s="97">
        <v>0</v>
      </c>
      <c r="P63" s="97">
        <v>0</v>
      </c>
      <c r="Q63" s="97">
        <f>'10'!J60</f>
        <v>0</v>
      </c>
      <c r="R63" s="97">
        <v>0</v>
      </c>
      <c r="S63" s="97">
        <f t="shared" si="14"/>
        <v>0</v>
      </c>
      <c r="T63" s="97">
        <v>0</v>
      </c>
      <c r="U63" s="97">
        <v>0</v>
      </c>
      <c r="V63" s="97">
        <f>'10'!L61</f>
        <v>0</v>
      </c>
      <c r="W63" s="97">
        <v>0</v>
      </c>
      <c r="X63" s="97">
        <f t="shared" si="15"/>
        <v>0</v>
      </c>
      <c r="Y63" s="97">
        <v>0</v>
      </c>
      <c r="Z63" s="97">
        <v>0</v>
      </c>
      <c r="AA63" s="97">
        <f>'10'!N61</f>
        <v>0</v>
      </c>
      <c r="AB63" s="97">
        <v>0</v>
      </c>
      <c r="AC63" s="97">
        <f t="shared" si="16"/>
        <v>0</v>
      </c>
      <c r="AD63" s="97">
        <v>0</v>
      </c>
      <c r="AE63" s="97">
        <v>0</v>
      </c>
      <c r="AF63" s="97">
        <f>'10'!P61</f>
        <v>0</v>
      </c>
      <c r="AG63" s="97">
        <v>0</v>
      </c>
      <c r="AH63" s="87">
        <f t="shared" si="2"/>
        <v>0</v>
      </c>
      <c r="AI63" s="97" t="e">
        <f t="shared" si="3"/>
        <v>#DIV/0!</v>
      </c>
      <c r="AJ63" s="97">
        <f t="shared" si="17"/>
        <v>0</v>
      </c>
      <c r="AK63" s="97">
        <v>0</v>
      </c>
      <c r="AL63" s="97">
        <f t="shared" si="18"/>
        <v>0</v>
      </c>
      <c r="AM63" s="97">
        <v>0</v>
      </c>
      <c r="AN63" s="87">
        <f t="shared" si="4"/>
        <v>0</v>
      </c>
      <c r="AO63" s="97" t="e">
        <f t="shared" si="5"/>
        <v>#DIV/0!</v>
      </c>
      <c r="AP63" s="87">
        <f t="shared" si="6"/>
        <v>0</v>
      </c>
      <c r="AQ63" s="87">
        <v>0</v>
      </c>
      <c r="AR63" s="173" t="str">
        <f>'10'!T61</f>
        <v>нд</v>
      </c>
      <c r="AS63" s="9"/>
    </row>
    <row r="64" spans="1:45" ht="94.5" hidden="1">
      <c r="A64" s="94" t="s">
        <v>436</v>
      </c>
      <c r="B64" s="95" t="s">
        <v>232</v>
      </c>
      <c r="C64" s="102" t="s">
        <v>416</v>
      </c>
      <c r="D64" s="97">
        <f>'10'!G62</f>
        <v>0</v>
      </c>
      <c r="E64" s="97">
        <v>0</v>
      </c>
      <c r="F64" s="97">
        <v>0</v>
      </c>
      <c r="G64" s="97">
        <v>0</v>
      </c>
      <c r="H64" s="97">
        <v>0</v>
      </c>
      <c r="I64" s="97">
        <f t="shared" si="8"/>
        <v>0</v>
      </c>
      <c r="J64" s="97">
        <f t="shared" si="9"/>
        <v>0</v>
      </c>
      <c r="K64" s="97">
        <f t="shared" si="10"/>
        <v>0</v>
      </c>
      <c r="L64" s="97">
        <f t="shared" si="11"/>
        <v>0</v>
      </c>
      <c r="M64" s="97">
        <f t="shared" si="12"/>
        <v>0</v>
      </c>
      <c r="N64" s="97">
        <f t="shared" si="13"/>
        <v>0</v>
      </c>
      <c r="O64" s="97">
        <v>0</v>
      </c>
      <c r="P64" s="97">
        <v>0</v>
      </c>
      <c r="Q64" s="97">
        <f>'10'!J61</f>
        <v>0</v>
      </c>
      <c r="R64" s="97">
        <v>0</v>
      </c>
      <c r="S64" s="97">
        <f t="shared" si="14"/>
        <v>0</v>
      </c>
      <c r="T64" s="97">
        <v>0</v>
      </c>
      <c r="U64" s="97">
        <v>0</v>
      </c>
      <c r="V64" s="97">
        <f>'10'!L62</f>
        <v>0</v>
      </c>
      <c r="W64" s="97">
        <v>0</v>
      </c>
      <c r="X64" s="97">
        <f t="shared" si="15"/>
        <v>0</v>
      </c>
      <c r="Y64" s="97">
        <v>0</v>
      </c>
      <c r="Z64" s="97">
        <v>0</v>
      </c>
      <c r="AA64" s="97">
        <f>'10'!N62</f>
        <v>0</v>
      </c>
      <c r="AB64" s="97">
        <v>0</v>
      </c>
      <c r="AC64" s="97">
        <f t="shared" si="16"/>
        <v>0</v>
      </c>
      <c r="AD64" s="97">
        <v>0</v>
      </c>
      <c r="AE64" s="97">
        <v>0</v>
      </c>
      <c r="AF64" s="97">
        <f>'10'!P62</f>
        <v>0</v>
      </c>
      <c r="AG64" s="97">
        <v>0</v>
      </c>
      <c r="AH64" s="87">
        <f t="shared" si="2"/>
        <v>0</v>
      </c>
      <c r="AI64" s="97" t="e">
        <f t="shared" si="3"/>
        <v>#DIV/0!</v>
      </c>
      <c r="AJ64" s="97">
        <f t="shared" si="17"/>
        <v>0</v>
      </c>
      <c r="AK64" s="97">
        <v>0</v>
      </c>
      <c r="AL64" s="97">
        <f t="shared" si="18"/>
        <v>0</v>
      </c>
      <c r="AM64" s="97">
        <v>0</v>
      </c>
      <c r="AN64" s="87">
        <f t="shared" si="4"/>
        <v>0</v>
      </c>
      <c r="AO64" s="97" t="e">
        <f t="shared" si="5"/>
        <v>#DIV/0!</v>
      </c>
      <c r="AP64" s="87">
        <f t="shared" si="6"/>
        <v>0</v>
      </c>
      <c r="AQ64" s="87">
        <v>0</v>
      </c>
      <c r="AR64" s="173" t="str">
        <f>'10'!T62</f>
        <v>нд</v>
      </c>
      <c r="AS64" s="9"/>
    </row>
    <row r="65" spans="1:45" ht="94.5" hidden="1">
      <c r="A65" s="94" t="s">
        <v>437</v>
      </c>
      <c r="B65" s="95" t="s">
        <v>438</v>
      </c>
      <c r="C65" s="102" t="s">
        <v>416</v>
      </c>
      <c r="D65" s="97">
        <f>'10'!G63</f>
        <v>0</v>
      </c>
      <c r="E65" s="97">
        <v>0</v>
      </c>
      <c r="F65" s="97">
        <v>0</v>
      </c>
      <c r="G65" s="97">
        <v>0</v>
      </c>
      <c r="H65" s="97">
        <v>0</v>
      </c>
      <c r="I65" s="97">
        <f t="shared" si="8"/>
        <v>0</v>
      </c>
      <c r="J65" s="97">
        <f t="shared" si="9"/>
        <v>0</v>
      </c>
      <c r="K65" s="97">
        <f t="shared" si="10"/>
        <v>0</v>
      </c>
      <c r="L65" s="97">
        <f t="shared" si="11"/>
        <v>0</v>
      </c>
      <c r="M65" s="97">
        <f t="shared" si="12"/>
        <v>0</v>
      </c>
      <c r="N65" s="97">
        <f t="shared" si="13"/>
        <v>0</v>
      </c>
      <c r="O65" s="97">
        <f>O66+O67</f>
        <v>0</v>
      </c>
      <c r="P65" s="97">
        <f>P66+P67</f>
        <v>0</v>
      </c>
      <c r="Q65" s="97">
        <f>'10'!J62</f>
        <v>0</v>
      </c>
      <c r="R65" s="97">
        <f>R66+R67</f>
        <v>0</v>
      </c>
      <c r="S65" s="97">
        <f t="shared" si="14"/>
        <v>0</v>
      </c>
      <c r="T65" s="97">
        <f>T66+T67</f>
        <v>0</v>
      </c>
      <c r="U65" s="97">
        <f>U66+U67</f>
        <v>0</v>
      </c>
      <c r="V65" s="97">
        <f>'10'!L63</f>
        <v>0</v>
      </c>
      <c r="W65" s="97">
        <f>W66+W67</f>
        <v>0</v>
      </c>
      <c r="X65" s="97">
        <f t="shared" si="15"/>
        <v>0</v>
      </c>
      <c r="Y65" s="97">
        <f>Y66+Y67</f>
        <v>0</v>
      </c>
      <c r="Z65" s="97">
        <f>Z66+Z67</f>
        <v>0</v>
      </c>
      <c r="AA65" s="97">
        <f>'10'!N63</f>
        <v>0</v>
      </c>
      <c r="AB65" s="97">
        <f>AB66+AB67</f>
        <v>0</v>
      </c>
      <c r="AC65" s="97">
        <f t="shared" si="16"/>
        <v>0</v>
      </c>
      <c r="AD65" s="97">
        <f>AD66+AD67</f>
        <v>0</v>
      </c>
      <c r="AE65" s="97">
        <f>AE66+AE67</f>
        <v>0</v>
      </c>
      <c r="AF65" s="97">
        <f>'10'!P63</f>
        <v>0</v>
      </c>
      <c r="AG65" s="97">
        <f>AG66+AG67</f>
        <v>0</v>
      </c>
      <c r="AH65" s="87">
        <f t="shared" si="2"/>
        <v>0</v>
      </c>
      <c r="AI65" s="97" t="e">
        <f t="shared" si="3"/>
        <v>#DIV/0!</v>
      </c>
      <c r="AJ65" s="97">
        <f t="shared" si="17"/>
        <v>0</v>
      </c>
      <c r="AK65" s="97">
        <v>0</v>
      </c>
      <c r="AL65" s="97">
        <f t="shared" si="18"/>
        <v>0</v>
      </c>
      <c r="AM65" s="97">
        <v>0</v>
      </c>
      <c r="AN65" s="87">
        <f t="shared" si="4"/>
        <v>0</v>
      </c>
      <c r="AO65" s="97" t="e">
        <f t="shared" si="5"/>
        <v>#DIV/0!</v>
      </c>
      <c r="AP65" s="87">
        <f t="shared" si="6"/>
        <v>0</v>
      </c>
      <c r="AQ65" s="87">
        <v>0</v>
      </c>
      <c r="AR65" s="173" t="str">
        <f>'10'!T63</f>
        <v>нд</v>
      </c>
      <c r="AS65" s="9"/>
    </row>
    <row r="66" spans="1:45" ht="78.75" hidden="1">
      <c r="A66" s="94" t="s">
        <v>439</v>
      </c>
      <c r="B66" s="95" t="s">
        <v>233</v>
      </c>
      <c r="C66" s="102" t="s">
        <v>416</v>
      </c>
      <c r="D66" s="97">
        <f>'10'!G64</f>
        <v>0</v>
      </c>
      <c r="E66" s="97">
        <v>0</v>
      </c>
      <c r="F66" s="97">
        <v>0</v>
      </c>
      <c r="G66" s="97">
        <v>0</v>
      </c>
      <c r="H66" s="97">
        <v>0</v>
      </c>
      <c r="I66" s="97">
        <f t="shared" si="8"/>
        <v>0</v>
      </c>
      <c r="J66" s="97">
        <f t="shared" si="9"/>
        <v>0</v>
      </c>
      <c r="K66" s="97">
        <f t="shared" si="10"/>
        <v>0</v>
      </c>
      <c r="L66" s="97">
        <f t="shared" si="11"/>
        <v>0</v>
      </c>
      <c r="M66" s="97">
        <f t="shared" si="12"/>
        <v>0</v>
      </c>
      <c r="N66" s="97">
        <f t="shared" si="13"/>
        <v>0</v>
      </c>
      <c r="O66" s="97">
        <v>0</v>
      </c>
      <c r="P66" s="97">
        <v>0</v>
      </c>
      <c r="Q66" s="97">
        <f>'10'!J63</f>
        <v>0</v>
      </c>
      <c r="R66" s="97">
        <v>0</v>
      </c>
      <c r="S66" s="97">
        <f t="shared" si="14"/>
        <v>0</v>
      </c>
      <c r="T66" s="97">
        <v>0</v>
      </c>
      <c r="U66" s="97">
        <v>0</v>
      </c>
      <c r="V66" s="97">
        <f>'10'!L64</f>
        <v>0</v>
      </c>
      <c r="W66" s="97">
        <v>0</v>
      </c>
      <c r="X66" s="97">
        <f t="shared" si="15"/>
        <v>0</v>
      </c>
      <c r="Y66" s="97">
        <v>0</v>
      </c>
      <c r="Z66" s="97">
        <v>0</v>
      </c>
      <c r="AA66" s="97">
        <f>'10'!N64</f>
        <v>0</v>
      </c>
      <c r="AB66" s="97">
        <v>0</v>
      </c>
      <c r="AC66" s="97">
        <f t="shared" si="16"/>
        <v>0</v>
      </c>
      <c r="AD66" s="97">
        <v>0</v>
      </c>
      <c r="AE66" s="97">
        <v>0</v>
      </c>
      <c r="AF66" s="97">
        <f>'10'!P64</f>
        <v>0</v>
      </c>
      <c r="AG66" s="97">
        <v>0</v>
      </c>
      <c r="AH66" s="87">
        <f t="shared" si="2"/>
        <v>0</v>
      </c>
      <c r="AI66" s="97" t="e">
        <f t="shared" si="3"/>
        <v>#DIV/0!</v>
      </c>
      <c r="AJ66" s="97">
        <f t="shared" si="17"/>
        <v>0</v>
      </c>
      <c r="AK66" s="97">
        <v>0</v>
      </c>
      <c r="AL66" s="97">
        <f t="shared" si="18"/>
        <v>0</v>
      </c>
      <c r="AM66" s="97">
        <v>0</v>
      </c>
      <c r="AN66" s="87">
        <f t="shared" si="4"/>
        <v>0</v>
      </c>
      <c r="AO66" s="97" t="e">
        <f t="shared" si="5"/>
        <v>#DIV/0!</v>
      </c>
      <c r="AP66" s="87">
        <f t="shared" si="6"/>
        <v>0</v>
      </c>
      <c r="AQ66" s="87">
        <v>0</v>
      </c>
      <c r="AR66" s="173" t="str">
        <f>'10'!T64</f>
        <v>нд</v>
      </c>
      <c r="AS66" s="9"/>
    </row>
    <row r="67" spans="1:45" ht="78.75" hidden="1">
      <c r="A67" s="94" t="s">
        <v>440</v>
      </c>
      <c r="B67" s="95" t="s">
        <v>441</v>
      </c>
      <c r="C67" s="102" t="s">
        <v>416</v>
      </c>
      <c r="D67" s="97">
        <f>'10'!G65</f>
        <v>0</v>
      </c>
      <c r="E67" s="97">
        <v>0</v>
      </c>
      <c r="F67" s="97">
        <v>0</v>
      </c>
      <c r="G67" s="97">
        <v>0</v>
      </c>
      <c r="H67" s="97">
        <v>0</v>
      </c>
      <c r="I67" s="97">
        <f t="shared" si="8"/>
        <v>0</v>
      </c>
      <c r="J67" s="97">
        <f t="shared" si="9"/>
        <v>0</v>
      </c>
      <c r="K67" s="97">
        <f t="shared" si="10"/>
        <v>0</v>
      </c>
      <c r="L67" s="97">
        <f t="shared" si="11"/>
        <v>0</v>
      </c>
      <c r="M67" s="97">
        <f t="shared" si="12"/>
        <v>0</v>
      </c>
      <c r="N67" s="97">
        <f t="shared" si="13"/>
        <v>0</v>
      </c>
      <c r="O67" s="97">
        <v>0</v>
      </c>
      <c r="P67" s="97">
        <v>0</v>
      </c>
      <c r="Q67" s="97">
        <f>'10'!J64</f>
        <v>0</v>
      </c>
      <c r="R67" s="97">
        <v>0</v>
      </c>
      <c r="S67" s="97">
        <f t="shared" si="14"/>
        <v>0</v>
      </c>
      <c r="T67" s="97">
        <v>0</v>
      </c>
      <c r="U67" s="97">
        <v>0</v>
      </c>
      <c r="V67" s="97">
        <f>'10'!L65</f>
        <v>0</v>
      </c>
      <c r="W67" s="97">
        <v>0</v>
      </c>
      <c r="X67" s="97">
        <f t="shared" si="15"/>
        <v>0</v>
      </c>
      <c r="Y67" s="97">
        <v>0</v>
      </c>
      <c r="Z67" s="97">
        <v>0</v>
      </c>
      <c r="AA67" s="97">
        <f>'10'!N65</f>
        <v>0</v>
      </c>
      <c r="AB67" s="97">
        <v>0</v>
      </c>
      <c r="AC67" s="97">
        <f t="shared" si="16"/>
        <v>0</v>
      </c>
      <c r="AD67" s="97">
        <v>0</v>
      </c>
      <c r="AE67" s="97">
        <v>0</v>
      </c>
      <c r="AF67" s="97">
        <f>'10'!P65</f>
        <v>0</v>
      </c>
      <c r="AG67" s="97">
        <v>0</v>
      </c>
      <c r="AH67" s="87">
        <f t="shared" si="2"/>
        <v>0</v>
      </c>
      <c r="AI67" s="97" t="e">
        <f t="shared" si="3"/>
        <v>#DIV/0!</v>
      </c>
      <c r="AJ67" s="97">
        <f t="shared" si="17"/>
        <v>0</v>
      </c>
      <c r="AK67" s="97">
        <v>0</v>
      </c>
      <c r="AL67" s="97">
        <f t="shared" si="18"/>
        <v>0</v>
      </c>
      <c r="AM67" s="97">
        <v>0</v>
      </c>
      <c r="AN67" s="87">
        <f t="shared" si="4"/>
        <v>0</v>
      </c>
      <c r="AO67" s="97" t="e">
        <f t="shared" si="5"/>
        <v>#DIV/0!</v>
      </c>
      <c r="AP67" s="87">
        <f t="shared" si="6"/>
        <v>0</v>
      </c>
      <c r="AQ67" s="87">
        <v>0</v>
      </c>
      <c r="AR67" s="173" t="str">
        <f>'10'!T65</f>
        <v>нд</v>
      </c>
      <c r="AS67" s="9"/>
    </row>
    <row r="68" spans="1:45" ht="70.5" customHeight="1">
      <c r="A68" s="100" t="s">
        <v>442</v>
      </c>
      <c r="B68" s="101" t="s">
        <v>443</v>
      </c>
      <c r="C68" s="102" t="s">
        <v>416</v>
      </c>
      <c r="D68" s="97">
        <f>'10'!G66</f>
        <v>3.77463616</v>
      </c>
      <c r="E68" s="97">
        <v>0</v>
      </c>
      <c r="F68" s="97">
        <v>0</v>
      </c>
      <c r="G68" s="97">
        <f>D68</f>
        <v>3.77463616</v>
      </c>
      <c r="H68" s="97">
        <v>0</v>
      </c>
      <c r="I68" s="97">
        <f t="shared" si="8"/>
        <v>0</v>
      </c>
      <c r="J68" s="97">
        <f t="shared" si="9"/>
        <v>0</v>
      </c>
      <c r="K68" s="97">
        <f t="shared" si="10"/>
        <v>0</v>
      </c>
      <c r="L68" s="97">
        <f t="shared" si="11"/>
        <v>0</v>
      </c>
      <c r="M68" s="97">
        <f t="shared" si="12"/>
        <v>0</v>
      </c>
      <c r="N68" s="97">
        <f t="shared" si="13"/>
        <v>0</v>
      </c>
      <c r="O68" s="97">
        <f>O69+O77+O84</f>
        <v>0</v>
      </c>
      <c r="P68" s="97">
        <f>P69+P77+P84</f>
        <v>0</v>
      </c>
      <c r="Q68" s="97">
        <f>'10'!J65</f>
        <v>0</v>
      </c>
      <c r="R68" s="97">
        <f>R69+R77+R84</f>
        <v>0</v>
      </c>
      <c r="S68" s="97">
        <f t="shared" si="14"/>
        <v>0</v>
      </c>
      <c r="T68" s="97">
        <f>T69+T77+T84</f>
        <v>0</v>
      </c>
      <c r="U68" s="97">
        <f>U69+U77+U84</f>
        <v>0</v>
      </c>
      <c r="V68" s="97">
        <f>'10'!L66</f>
        <v>0</v>
      </c>
      <c r="W68" s="97">
        <f>W69+W77+W84</f>
        <v>0</v>
      </c>
      <c r="X68" s="97">
        <f t="shared" si="15"/>
        <v>0</v>
      </c>
      <c r="Y68" s="97">
        <f>Y69+Y77+Y84</f>
        <v>0</v>
      </c>
      <c r="Z68" s="97">
        <f>Z69+Z77+Z84</f>
        <v>0</v>
      </c>
      <c r="AA68" s="97">
        <f>'10'!N66</f>
        <v>0</v>
      </c>
      <c r="AB68" s="97">
        <f>AB69+AB77+AB84</f>
        <v>0</v>
      </c>
      <c r="AC68" s="97">
        <f t="shared" si="16"/>
        <v>0</v>
      </c>
      <c r="AD68" s="97">
        <f>AD69+AD77+AD84</f>
        <v>0</v>
      </c>
      <c r="AE68" s="97">
        <f>AE69+AE77+AE84</f>
        <v>0</v>
      </c>
      <c r="AF68" s="97">
        <f>'10'!P66</f>
        <v>0</v>
      </c>
      <c r="AG68" s="97">
        <f>AG69+AG77+AG84</f>
        <v>0</v>
      </c>
      <c r="AH68" s="87">
        <f t="shared" si="2"/>
        <v>3.77463616</v>
      </c>
      <c r="AI68" s="97">
        <f t="shared" si="3"/>
        <v>0</v>
      </c>
      <c r="AJ68" s="97">
        <f t="shared" si="17"/>
        <v>0</v>
      </c>
      <c r="AK68" s="97">
        <v>0</v>
      </c>
      <c r="AL68" s="97">
        <f t="shared" si="18"/>
        <v>0</v>
      </c>
      <c r="AM68" s="97">
        <v>0</v>
      </c>
      <c r="AN68" s="87">
        <f t="shared" si="4"/>
        <v>3.77463616</v>
      </c>
      <c r="AO68" s="97">
        <f t="shared" si="5"/>
        <v>0</v>
      </c>
      <c r="AP68" s="87">
        <f t="shared" si="6"/>
        <v>0</v>
      </c>
      <c r="AQ68" s="87">
        <v>0</v>
      </c>
      <c r="AR68" s="173"/>
      <c r="AS68" s="9"/>
    </row>
    <row r="69" spans="1:45" ht="104.25" customHeight="1">
      <c r="A69" s="103" t="s">
        <v>380</v>
      </c>
      <c r="B69" s="104" t="s">
        <v>234</v>
      </c>
      <c r="C69" s="105" t="s">
        <v>416</v>
      </c>
      <c r="D69" s="97">
        <f>'10'!G67</f>
        <v>1.061161</v>
      </c>
      <c r="E69" s="97">
        <v>0</v>
      </c>
      <c r="F69" s="97">
        <v>0</v>
      </c>
      <c r="G69" s="97">
        <f>D69</f>
        <v>1.061161</v>
      </c>
      <c r="H69" s="97">
        <v>0</v>
      </c>
      <c r="I69" s="97">
        <f t="shared" si="8"/>
        <v>0</v>
      </c>
      <c r="J69" s="97">
        <f t="shared" si="9"/>
        <v>0</v>
      </c>
      <c r="K69" s="97">
        <f t="shared" si="10"/>
        <v>0</v>
      </c>
      <c r="L69" s="97">
        <f t="shared" si="11"/>
        <v>0</v>
      </c>
      <c r="M69" s="97">
        <f t="shared" si="12"/>
        <v>0</v>
      </c>
      <c r="N69" s="97">
        <f t="shared" si="13"/>
        <v>0</v>
      </c>
      <c r="O69" s="97">
        <f>O70+O76</f>
        <v>0</v>
      </c>
      <c r="P69" s="97">
        <f>P70+P76</f>
        <v>0</v>
      </c>
      <c r="Q69" s="97">
        <f>'10'!I67</f>
        <v>0</v>
      </c>
      <c r="R69" s="97">
        <f>R70+R76</f>
        <v>0</v>
      </c>
      <c r="S69" s="97">
        <f t="shared" si="14"/>
        <v>0</v>
      </c>
      <c r="T69" s="97">
        <f>T70+T76</f>
        <v>0</v>
      </c>
      <c r="U69" s="97">
        <f>U70+U76</f>
        <v>0</v>
      </c>
      <c r="V69" s="97">
        <f>'10'!L67</f>
        <v>0</v>
      </c>
      <c r="W69" s="97">
        <f>W70+W76</f>
        <v>0</v>
      </c>
      <c r="X69" s="97">
        <f t="shared" si="15"/>
        <v>0</v>
      </c>
      <c r="Y69" s="97">
        <f>Y70+Y76</f>
        <v>0</v>
      </c>
      <c r="Z69" s="97">
        <f>Z70+Z76</f>
        <v>0</v>
      </c>
      <c r="AA69" s="97">
        <f>'10'!N67</f>
        <v>0</v>
      </c>
      <c r="AB69" s="97">
        <f>AB70+AB76</f>
        <v>0</v>
      </c>
      <c r="AC69" s="97">
        <f t="shared" si="16"/>
        <v>0</v>
      </c>
      <c r="AD69" s="97">
        <f>AD70+AD76</f>
        <v>0</v>
      </c>
      <c r="AE69" s="97">
        <f>AE70+AE76</f>
        <v>0</v>
      </c>
      <c r="AF69" s="97">
        <f>'10'!P67</f>
        <v>0</v>
      </c>
      <c r="AG69" s="97">
        <f>AG70+AG76</f>
        <v>0</v>
      </c>
      <c r="AH69" s="87">
        <f t="shared" si="2"/>
        <v>1.061161</v>
      </c>
      <c r="AI69" s="97">
        <f t="shared" si="3"/>
        <v>0</v>
      </c>
      <c r="AJ69" s="97">
        <f t="shared" si="17"/>
        <v>0</v>
      </c>
      <c r="AK69" s="97">
        <v>0</v>
      </c>
      <c r="AL69" s="97">
        <f t="shared" si="18"/>
        <v>0</v>
      </c>
      <c r="AM69" s="97">
        <v>0</v>
      </c>
      <c r="AN69" s="87">
        <f t="shared" si="4"/>
        <v>1.061161</v>
      </c>
      <c r="AO69" s="97">
        <f t="shared" si="5"/>
        <v>0</v>
      </c>
      <c r="AP69" s="87">
        <f t="shared" si="6"/>
        <v>0</v>
      </c>
      <c r="AQ69" s="87">
        <v>0</v>
      </c>
      <c r="AR69" s="173"/>
      <c r="AS69" s="9"/>
    </row>
    <row r="70" spans="1:45" ht="84" customHeight="1">
      <c r="A70" s="100" t="s">
        <v>854</v>
      </c>
      <c r="B70" s="101" t="s">
        <v>444</v>
      </c>
      <c r="C70" s="102" t="s">
        <v>416</v>
      </c>
      <c r="D70" s="97">
        <f>'10'!G68</f>
        <v>1.061161</v>
      </c>
      <c r="E70" s="97">
        <v>0</v>
      </c>
      <c r="F70" s="97">
        <v>0</v>
      </c>
      <c r="G70" s="97">
        <f>D70</f>
        <v>1.061161</v>
      </c>
      <c r="H70" s="97">
        <v>0</v>
      </c>
      <c r="I70" s="97">
        <f t="shared" si="8"/>
        <v>0</v>
      </c>
      <c r="J70" s="97">
        <f t="shared" si="9"/>
        <v>0</v>
      </c>
      <c r="K70" s="97">
        <f t="shared" si="10"/>
        <v>0</v>
      </c>
      <c r="L70" s="97">
        <f t="shared" si="11"/>
        <v>0</v>
      </c>
      <c r="M70" s="97">
        <f t="shared" si="12"/>
        <v>0</v>
      </c>
      <c r="N70" s="97">
        <f t="shared" si="13"/>
        <v>0</v>
      </c>
      <c r="O70" s="97">
        <f>O71+O72+O73+O74+O75</f>
        <v>0</v>
      </c>
      <c r="P70" s="97">
        <f>P71+P72+P73+P74+P75</f>
        <v>0</v>
      </c>
      <c r="Q70" s="97">
        <f>'10'!I68</f>
        <v>0</v>
      </c>
      <c r="R70" s="97">
        <f>R71+R72+R73+R74+R75</f>
        <v>0</v>
      </c>
      <c r="S70" s="97">
        <f t="shared" si="14"/>
        <v>0</v>
      </c>
      <c r="T70" s="97">
        <f>T71+T72+T73+T74+T75</f>
        <v>0</v>
      </c>
      <c r="U70" s="97">
        <f>U71+U72+U73+U74+U75</f>
        <v>0</v>
      </c>
      <c r="V70" s="97">
        <f>'10'!L68</f>
        <v>0</v>
      </c>
      <c r="W70" s="97">
        <f>W71+W72+W73+W74+W75</f>
        <v>0</v>
      </c>
      <c r="X70" s="97">
        <f t="shared" si="15"/>
        <v>0</v>
      </c>
      <c r="Y70" s="97">
        <f>Y71+Y72+Y73+Y74+Y75</f>
        <v>0</v>
      </c>
      <c r="Z70" s="97">
        <f>Z71+Z72+Z73+Z74+Z75</f>
        <v>0</v>
      </c>
      <c r="AA70" s="97">
        <f>'10'!N68</f>
        <v>0</v>
      </c>
      <c r="AB70" s="97">
        <f>AB71+AB72+AB73+AB74+AB75</f>
        <v>0</v>
      </c>
      <c r="AC70" s="97">
        <f t="shared" si="16"/>
        <v>0</v>
      </c>
      <c r="AD70" s="97">
        <f>AD71+AD72+AD73+AD74+AD75</f>
        <v>0</v>
      </c>
      <c r="AE70" s="97">
        <f>AE71+AE72+AE73+AE74+AE75</f>
        <v>0</v>
      </c>
      <c r="AF70" s="97">
        <f>'10'!P68</f>
        <v>0</v>
      </c>
      <c r="AG70" s="97">
        <f>AG71+AG72+AG73+AG74+AG75</f>
        <v>0</v>
      </c>
      <c r="AH70" s="87">
        <f t="shared" si="2"/>
        <v>1.061161</v>
      </c>
      <c r="AI70" s="97">
        <f t="shared" si="3"/>
        <v>0</v>
      </c>
      <c r="AJ70" s="97">
        <f t="shared" si="17"/>
        <v>0</v>
      </c>
      <c r="AK70" s="97">
        <v>0</v>
      </c>
      <c r="AL70" s="97">
        <f t="shared" si="18"/>
        <v>0</v>
      </c>
      <c r="AM70" s="97">
        <v>0</v>
      </c>
      <c r="AN70" s="87">
        <f t="shared" si="4"/>
        <v>1.061161</v>
      </c>
      <c r="AO70" s="97">
        <f t="shared" si="5"/>
        <v>0</v>
      </c>
      <c r="AP70" s="87">
        <f t="shared" si="6"/>
        <v>0</v>
      </c>
      <c r="AQ70" s="87">
        <v>0</v>
      </c>
      <c r="AR70" s="173" t="str">
        <f>'10'!T68</f>
        <v>нд</v>
      </c>
      <c r="AS70" s="9"/>
    </row>
    <row r="71" spans="1:45" ht="91.5" customHeight="1">
      <c r="A71" s="108" t="s">
        <v>854</v>
      </c>
      <c r="B71" s="109" t="s">
        <v>235</v>
      </c>
      <c r="C71" s="110" t="s">
        <v>236</v>
      </c>
      <c r="D71" s="97">
        <f>'10'!G69</f>
        <v>0</v>
      </c>
      <c r="E71" s="97">
        <v>0</v>
      </c>
      <c r="F71" s="97">
        <v>0</v>
      </c>
      <c r="G71" s="97">
        <f>'10'!G69</f>
        <v>0</v>
      </c>
      <c r="H71" s="97">
        <v>0</v>
      </c>
      <c r="I71" s="97">
        <f t="shared" si="8"/>
        <v>0</v>
      </c>
      <c r="J71" s="97">
        <f t="shared" si="9"/>
        <v>0</v>
      </c>
      <c r="K71" s="97">
        <f t="shared" si="10"/>
        <v>0</v>
      </c>
      <c r="L71" s="97">
        <f t="shared" si="11"/>
        <v>0</v>
      </c>
      <c r="M71" s="97">
        <f t="shared" si="12"/>
        <v>0</v>
      </c>
      <c r="N71" s="97">
        <f t="shared" si="13"/>
        <v>0</v>
      </c>
      <c r="O71" s="97">
        <v>0</v>
      </c>
      <c r="P71" s="97">
        <v>0</v>
      </c>
      <c r="Q71" s="97">
        <f>'10'!I69</f>
        <v>0</v>
      </c>
      <c r="R71" s="97">
        <v>0</v>
      </c>
      <c r="S71" s="97">
        <f t="shared" si="14"/>
        <v>0</v>
      </c>
      <c r="T71" s="97">
        <v>0</v>
      </c>
      <c r="U71" s="97">
        <v>0</v>
      </c>
      <c r="V71" s="97">
        <f>'10'!L69</f>
        <v>0</v>
      </c>
      <c r="W71" s="97">
        <v>0</v>
      </c>
      <c r="X71" s="97">
        <f t="shared" si="15"/>
        <v>0</v>
      </c>
      <c r="Y71" s="97">
        <v>0</v>
      </c>
      <c r="Z71" s="97">
        <v>0</v>
      </c>
      <c r="AA71" s="97">
        <f>'10'!N69</f>
        <v>0</v>
      </c>
      <c r="AB71" s="97">
        <v>0</v>
      </c>
      <c r="AC71" s="97">
        <f t="shared" si="16"/>
        <v>0</v>
      </c>
      <c r="AD71" s="97">
        <v>0</v>
      </c>
      <c r="AE71" s="97">
        <v>0</v>
      </c>
      <c r="AF71" s="97">
        <f>'10'!P69</f>
        <v>0</v>
      </c>
      <c r="AG71" s="97">
        <v>0</v>
      </c>
      <c r="AH71" s="87">
        <f t="shared" si="2"/>
        <v>0</v>
      </c>
      <c r="AI71" s="97" t="e">
        <f t="shared" si="3"/>
        <v>#DIV/0!</v>
      </c>
      <c r="AJ71" s="97">
        <f t="shared" si="17"/>
        <v>0</v>
      </c>
      <c r="AK71" s="97">
        <v>0</v>
      </c>
      <c r="AL71" s="97">
        <f t="shared" si="18"/>
        <v>0</v>
      </c>
      <c r="AM71" s="97">
        <v>0</v>
      </c>
      <c r="AN71" s="87">
        <f t="shared" si="4"/>
        <v>0</v>
      </c>
      <c r="AO71" s="97" t="e">
        <f t="shared" si="5"/>
        <v>#DIV/0!</v>
      </c>
      <c r="AP71" s="87">
        <f t="shared" si="6"/>
        <v>0</v>
      </c>
      <c r="AQ71" s="87">
        <v>0</v>
      </c>
      <c r="AR71" s="173" t="str">
        <f>'10'!T69</f>
        <v>нд</v>
      </c>
      <c r="AS71" s="9"/>
    </row>
    <row r="72" spans="1:45" ht="183" hidden="1" customHeight="1">
      <c r="A72" s="108" t="s">
        <v>854</v>
      </c>
      <c r="B72" s="109" t="s">
        <v>237</v>
      </c>
      <c r="C72" s="110" t="s">
        <v>238</v>
      </c>
      <c r="D72" s="97">
        <f>'10'!G70</f>
        <v>0</v>
      </c>
      <c r="E72" s="97">
        <v>0</v>
      </c>
      <c r="F72" s="97">
        <v>0</v>
      </c>
      <c r="G72" s="97">
        <f>'10'!G70</f>
        <v>0</v>
      </c>
      <c r="H72" s="97">
        <v>0</v>
      </c>
      <c r="I72" s="97">
        <f t="shared" si="8"/>
        <v>0</v>
      </c>
      <c r="J72" s="97">
        <f t="shared" si="9"/>
        <v>0</v>
      </c>
      <c r="K72" s="97">
        <f t="shared" si="10"/>
        <v>0</v>
      </c>
      <c r="L72" s="97">
        <f t="shared" si="11"/>
        <v>0</v>
      </c>
      <c r="M72" s="97">
        <f t="shared" si="12"/>
        <v>0</v>
      </c>
      <c r="N72" s="97">
        <f t="shared" si="13"/>
        <v>0</v>
      </c>
      <c r="O72" s="97">
        <v>0</v>
      </c>
      <c r="P72" s="97">
        <v>0</v>
      </c>
      <c r="Q72" s="97">
        <f>'10'!I70</f>
        <v>0</v>
      </c>
      <c r="R72" s="97">
        <v>0</v>
      </c>
      <c r="S72" s="97">
        <f t="shared" si="14"/>
        <v>0</v>
      </c>
      <c r="T72" s="97">
        <v>0</v>
      </c>
      <c r="U72" s="97">
        <v>0</v>
      </c>
      <c r="V72" s="97">
        <f>'10'!L70</f>
        <v>0</v>
      </c>
      <c r="W72" s="97">
        <v>0</v>
      </c>
      <c r="X72" s="97">
        <f t="shared" si="15"/>
        <v>0</v>
      </c>
      <c r="Y72" s="97">
        <v>0</v>
      </c>
      <c r="Z72" s="97">
        <v>0</v>
      </c>
      <c r="AA72" s="97">
        <f>'10'!N70</f>
        <v>0</v>
      </c>
      <c r="AB72" s="97">
        <v>0</v>
      </c>
      <c r="AC72" s="97">
        <f t="shared" si="16"/>
        <v>0</v>
      </c>
      <c r="AD72" s="97">
        <v>0</v>
      </c>
      <c r="AE72" s="97">
        <v>0</v>
      </c>
      <c r="AF72" s="97">
        <f>'10'!P70</f>
        <v>0</v>
      </c>
      <c r="AG72" s="97">
        <v>0</v>
      </c>
      <c r="AH72" s="87">
        <f t="shared" si="2"/>
        <v>0</v>
      </c>
      <c r="AI72" s="97" t="e">
        <f t="shared" si="3"/>
        <v>#DIV/0!</v>
      </c>
      <c r="AJ72" s="97">
        <f t="shared" si="17"/>
        <v>0</v>
      </c>
      <c r="AK72" s="97">
        <v>0</v>
      </c>
      <c r="AL72" s="97">
        <f t="shared" si="18"/>
        <v>0</v>
      </c>
      <c r="AM72" s="97">
        <v>0</v>
      </c>
      <c r="AN72" s="87">
        <f t="shared" si="4"/>
        <v>0</v>
      </c>
      <c r="AO72" s="97" t="e">
        <f t="shared" si="5"/>
        <v>#DIV/0!</v>
      </c>
      <c r="AP72" s="87">
        <f t="shared" si="6"/>
        <v>0</v>
      </c>
      <c r="AQ72" s="87">
        <v>0</v>
      </c>
      <c r="AR72" s="173" t="str">
        <f>'10'!T70</f>
        <v>нд</v>
      </c>
      <c r="AS72" s="9"/>
    </row>
    <row r="73" spans="1:45" ht="256.5" hidden="1" customHeight="1">
      <c r="A73" s="108" t="s">
        <v>854</v>
      </c>
      <c r="B73" s="109" t="s">
        <v>239</v>
      </c>
      <c r="C73" s="110" t="s">
        <v>240</v>
      </c>
      <c r="D73" s="97">
        <f>'10'!G72</f>
        <v>0</v>
      </c>
      <c r="E73" s="97">
        <v>0</v>
      </c>
      <c r="F73" s="97">
        <v>0</v>
      </c>
      <c r="G73" s="97">
        <v>0</v>
      </c>
      <c r="H73" s="97">
        <v>0</v>
      </c>
      <c r="I73" s="97">
        <f t="shared" si="8"/>
        <v>0</v>
      </c>
      <c r="J73" s="97">
        <f t="shared" si="9"/>
        <v>0</v>
      </c>
      <c r="K73" s="97">
        <f t="shared" si="10"/>
        <v>0</v>
      </c>
      <c r="L73" s="97">
        <f t="shared" si="11"/>
        <v>0</v>
      </c>
      <c r="M73" s="97">
        <f t="shared" si="12"/>
        <v>0</v>
      </c>
      <c r="N73" s="97">
        <f t="shared" si="13"/>
        <v>0</v>
      </c>
      <c r="O73" s="97">
        <v>0</v>
      </c>
      <c r="P73" s="97">
        <v>0</v>
      </c>
      <c r="Q73" s="97">
        <f>'10'!I72</f>
        <v>0</v>
      </c>
      <c r="R73" s="97">
        <v>0</v>
      </c>
      <c r="S73" s="97">
        <f t="shared" si="14"/>
        <v>0</v>
      </c>
      <c r="T73" s="97">
        <v>0</v>
      </c>
      <c r="U73" s="97">
        <v>0</v>
      </c>
      <c r="V73" s="97">
        <f>'10'!L72</f>
        <v>0</v>
      </c>
      <c r="W73" s="97">
        <v>0</v>
      </c>
      <c r="X73" s="97">
        <f t="shared" si="15"/>
        <v>0</v>
      </c>
      <c r="Y73" s="97">
        <v>0</v>
      </c>
      <c r="Z73" s="97">
        <v>0</v>
      </c>
      <c r="AA73" s="97">
        <f>'10'!N72</f>
        <v>0</v>
      </c>
      <c r="AB73" s="97">
        <v>0</v>
      </c>
      <c r="AC73" s="97">
        <f t="shared" si="16"/>
        <v>0</v>
      </c>
      <c r="AD73" s="97">
        <v>0</v>
      </c>
      <c r="AE73" s="97">
        <v>0</v>
      </c>
      <c r="AF73" s="97">
        <f>'10'!P72</f>
        <v>0</v>
      </c>
      <c r="AG73" s="97">
        <v>0</v>
      </c>
      <c r="AH73" s="87">
        <f t="shared" si="2"/>
        <v>0</v>
      </c>
      <c r="AI73" s="97" t="e">
        <f t="shared" si="3"/>
        <v>#DIV/0!</v>
      </c>
      <c r="AJ73" s="97">
        <f t="shared" si="17"/>
        <v>0</v>
      </c>
      <c r="AK73" s="97">
        <v>0</v>
      </c>
      <c r="AL73" s="97">
        <f t="shared" si="18"/>
        <v>0</v>
      </c>
      <c r="AM73" s="97">
        <v>0</v>
      </c>
      <c r="AN73" s="87">
        <f t="shared" si="4"/>
        <v>0</v>
      </c>
      <c r="AO73" s="97" t="e">
        <f t="shared" si="5"/>
        <v>#DIV/0!</v>
      </c>
      <c r="AP73" s="87">
        <f t="shared" si="6"/>
        <v>0</v>
      </c>
      <c r="AQ73" s="87">
        <v>0</v>
      </c>
      <c r="AR73" s="173"/>
      <c r="AS73" s="9"/>
    </row>
    <row r="74" spans="1:45" ht="79.5" customHeight="1">
      <c r="A74" s="108" t="s">
        <v>854</v>
      </c>
      <c r="B74" s="109" t="s">
        <v>241</v>
      </c>
      <c r="C74" s="110" t="s">
        <v>242</v>
      </c>
      <c r="D74" s="97">
        <f>SUM(E74:H74)</f>
        <v>1.061161</v>
      </c>
      <c r="E74" s="97">
        <v>0</v>
      </c>
      <c r="F74" s="97">
        <v>0</v>
      </c>
      <c r="G74" s="97">
        <f>'10'!G71</f>
        <v>1.061161</v>
      </c>
      <c r="H74" s="97">
        <v>0</v>
      </c>
      <c r="I74" s="97">
        <f t="shared" si="8"/>
        <v>0</v>
      </c>
      <c r="J74" s="97">
        <f t="shared" si="9"/>
        <v>0</v>
      </c>
      <c r="K74" s="97">
        <f t="shared" si="10"/>
        <v>0</v>
      </c>
      <c r="L74" s="97">
        <f t="shared" si="11"/>
        <v>0</v>
      </c>
      <c r="M74" s="97">
        <f t="shared" si="12"/>
        <v>0</v>
      </c>
      <c r="N74" s="97">
        <f t="shared" si="13"/>
        <v>0</v>
      </c>
      <c r="O74" s="97">
        <v>0</v>
      </c>
      <c r="P74" s="97">
        <v>0</v>
      </c>
      <c r="Q74" s="97">
        <f>'10'!I73</f>
        <v>0</v>
      </c>
      <c r="R74" s="97">
        <v>0</v>
      </c>
      <c r="S74" s="97">
        <f t="shared" si="14"/>
        <v>0</v>
      </c>
      <c r="T74" s="97">
        <v>0</v>
      </c>
      <c r="U74" s="97">
        <v>0</v>
      </c>
      <c r="V74" s="97">
        <f>'10'!L73</f>
        <v>0</v>
      </c>
      <c r="W74" s="97">
        <v>0</v>
      </c>
      <c r="X74" s="97">
        <f t="shared" si="15"/>
        <v>0</v>
      </c>
      <c r="Y74" s="97">
        <v>0</v>
      </c>
      <c r="Z74" s="97">
        <v>0</v>
      </c>
      <c r="AA74" s="97">
        <f>'10'!N73</f>
        <v>0</v>
      </c>
      <c r="AB74" s="97">
        <v>0</v>
      </c>
      <c r="AC74" s="97">
        <f t="shared" si="16"/>
        <v>0</v>
      </c>
      <c r="AD74" s="97">
        <v>0</v>
      </c>
      <c r="AE74" s="97">
        <v>0</v>
      </c>
      <c r="AF74" s="97">
        <f>'10'!P73</f>
        <v>0</v>
      </c>
      <c r="AG74" s="97">
        <v>0</v>
      </c>
      <c r="AH74" s="87">
        <f t="shared" si="2"/>
        <v>1.061161</v>
      </c>
      <c r="AI74" s="97">
        <f t="shared" si="3"/>
        <v>0</v>
      </c>
      <c r="AJ74" s="97">
        <f t="shared" si="17"/>
        <v>0</v>
      </c>
      <c r="AK74" s="97">
        <v>0</v>
      </c>
      <c r="AL74" s="97">
        <f t="shared" si="18"/>
        <v>0</v>
      </c>
      <c r="AM74" s="97">
        <v>0</v>
      </c>
      <c r="AN74" s="87">
        <f t="shared" si="4"/>
        <v>1.061161</v>
      </c>
      <c r="AO74" s="97">
        <f t="shared" si="5"/>
        <v>0</v>
      </c>
      <c r="AP74" s="87">
        <f t="shared" si="6"/>
        <v>0</v>
      </c>
      <c r="AQ74" s="87">
        <v>0</v>
      </c>
      <c r="AR74" s="173" t="str">
        <f>'10'!T73</f>
        <v>нд</v>
      </c>
      <c r="AS74" s="9"/>
    </row>
    <row r="75" spans="1:45" ht="100.5" hidden="1" customHeight="1">
      <c r="A75" s="108" t="s">
        <v>854</v>
      </c>
      <c r="B75" s="109" t="s">
        <v>243</v>
      </c>
      <c r="C75" s="110" t="s">
        <v>244</v>
      </c>
      <c r="D75" s="97">
        <f>'10'!G74</f>
        <v>0</v>
      </c>
      <c r="E75" s="97">
        <v>0</v>
      </c>
      <c r="F75" s="97">
        <v>0</v>
      </c>
      <c r="G75" s="97">
        <v>0</v>
      </c>
      <c r="H75" s="97">
        <v>0</v>
      </c>
      <c r="I75" s="97">
        <f t="shared" si="8"/>
        <v>0</v>
      </c>
      <c r="J75" s="97">
        <f t="shared" si="9"/>
        <v>0</v>
      </c>
      <c r="K75" s="97">
        <f t="shared" si="10"/>
        <v>0</v>
      </c>
      <c r="L75" s="97">
        <f t="shared" si="11"/>
        <v>0</v>
      </c>
      <c r="M75" s="97">
        <f t="shared" si="12"/>
        <v>0</v>
      </c>
      <c r="N75" s="97">
        <f t="shared" si="13"/>
        <v>0</v>
      </c>
      <c r="O75" s="97">
        <v>0</v>
      </c>
      <c r="P75" s="97">
        <v>0</v>
      </c>
      <c r="Q75" s="97">
        <f>'10'!I74</f>
        <v>0</v>
      </c>
      <c r="R75" s="97">
        <v>0</v>
      </c>
      <c r="S75" s="97">
        <f t="shared" si="14"/>
        <v>0</v>
      </c>
      <c r="T75" s="97">
        <v>0</v>
      </c>
      <c r="U75" s="97">
        <v>0</v>
      </c>
      <c r="V75" s="97">
        <f>'10'!L74</f>
        <v>0</v>
      </c>
      <c r="W75" s="97">
        <v>0</v>
      </c>
      <c r="X75" s="97">
        <f t="shared" si="15"/>
        <v>0</v>
      </c>
      <c r="Y75" s="97">
        <v>0</v>
      </c>
      <c r="Z75" s="97">
        <v>0</v>
      </c>
      <c r="AA75" s="97">
        <f>'10'!N74</f>
        <v>0</v>
      </c>
      <c r="AB75" s="97">
        <v>0</v>
      </c>
      <c r="AC75" s="97">
        <f t="shared" si="16"/>
        <v>0</v>
      </c>
      <c r="AD75" s="97">
        <v>0</v>
      </c>
      <c r="AE75" s="97">
        <v>0</v>
      </c>
      <c r="AF75" s="97">
        <f>'10'!P74</f>
        <v>0</v>
      </c>
      <c r="AG75" s="97">
        <v>0</v>
      </c>
      <c r="AH75" s="87">
        <f t="shared" si="2"/>
        <v>0</v>
      </c>
      <c r="AI75" s="97" t="e">
        <f t="shared" si="3"/>
        <v>#DIV/0!</v>
      </c>
      <c r="AJ75" s="97">
        <f t="shared" si="17"/>
        <v>0</v>
      </c>
      <c r="AK75" s="97">
        <v>0</v>
      </c>
      <c r="AL75" s="97">
        <f t="shared" si="18"/>
        <v>0</v>
      </c>
      <c r="AM75" s="97">
        <v>0</v>
      </c>
      <c r="AN75" s="87">
        <f t="shared" si="4"/>
        <v>0</v>
      </c>
      <c r="AO75" s="97" t="e">
        <f t="shared" si="5"/>
        <v>#DIV/0!</v>
      </c>
      <c r="AP75" s="87">
        <f t="shared" si="6"/>
        <v>0</v>
      </c>
      <c r="AQ75" s="87">
        <v>0</v>
      </c>
      <c r="AR75" s="173" t="str">
        <f>'10'!T74</f>
        <v>нд</v>
      </c>
      <c r="AS75" s="9"/>
    </row>
    <row r="76" spans="1:45" ht="256.5" hidden="1" customHeight="1">
      <c r="A76" s="94" t="s">
        <v>859</v>
      </c>
      <c r="B76" s="95" t="s">
        <v>445</v>
      </c>
      <c r="C76" s="90" t="s">
        <v>416</v>
      </c>
      <c r="D76" s="97">
        <f>'10'!G75</f>
        <v>0</v>
      </c>
      <c r="E76" s="97">
        <v>0</v>
      </c>
      <c r="F76" s="97">
        <v>0</v>
      </c>
      <c r="G76" s="97">
        <v>0</v>
      </c>
      <c r="H76" s="97">
        <v>0</v>
      </c>
      <c r="I76" s="97">
        <f t="shared" si="8"/>
        <v>0</v>
      </c>
      <c r="J76" s="97">
        <f t="shared" si="9"/>
        <v>0</v>
      </c>
      <c r="K76" s="97">
        <f t="shared" si="10"/>
        <v>0</v>
      </c>
      <c r="L76" s="97">
        <f t="shared" si="11"/>
        <v>0</v>
      </c>
      <c r="M76" s="97">
        <f t="shared" si="12"/>
        <v>0</v>
      </c>
      <c r="N76" s="97">
        <f t="shared" si="13"/>
        <v>0</v>
      </c>
      <c r="O76" s="97">
        <v>0</v>
      </c>
      <c r="P76" s="97">
        <v>0</v>
      </c>
      <c r="Q76" s="97">
        <f>'10'!I75</f>
        <v>0</v>
      </c>
      <c r="R76" s="97">
        <v>0</v>
      </c>
      <c r="S76" s="97">
        <f t="shared" si="14"/>
        <v>0</v>
      </c>
      <c r="T76" s="97">
        <v>0</v>
      </c>
      <c r="U76" s="97">
        <v>0</v>
      </c>
      <c r="V76" s="97">
        <f>'10'!L75</f>
        <v>0</v>
      </c>
      <c r="W76" s="97">
        <v>0</v>
      </c>
      <c r="X76" s="97">
        <f t="shared" si="15"/>
        <v>0</v>
      </c>
      <c r="Y76" s="97">
        <v>0</v>
      </c>
      <c r="Z76" s="97">
        <v>0</v>
      </c>
      <c r="AA76" s="97">
        <f>'10'!N75</f>
        <v>0</v>
      </c>
      <c r="AB76" s="97">
        <v>0</v>
      </c>
      <c r="AC76" s="97">
        <f t="shared" si="16"/>
        <v>0</v>
      </c>
      <c r="AD76" s="97">
        <v>0</v>
      </c>
      <c r="AE76" s="97">
        <v>0</v>
      </c>
      <c r="AF76" s="97">
        <f>'10'!P75</f>
        <v>0</v>
      </c>
      <c r="AG76" s="97">
        <v>0</v>
      </c>
      <c r="AH76" s="87">
        <f t="shared" si="2"/>
        <v>0</v>
      </c>
      <c r="AI76" s="97" t="e">
        <f t="shared" si="3"/>
        <v>#DIV/0!</v>
      </c>
      <c r="AJ76" s="97">
        <f t="shared" si="17"/>
        <v>0</v>
      </c>
      <c r="AK76" s="97">
        <v>0</v>
      </c>
      <c r="AL76" s="97">
        <f t="shared" si="18"/>
        <v>0</v>
      </c>
      <c r="AM76" s="97">
        <v>0</v>
      </c>
      <c r="AN76" s="87">
        <f t="shared" si="4"/>
        <v>0</v>
      </c>
      <c r="AO76" s="97" t="e">
        <f t="shared" si="5"/>
        <v>#DIV/0!</v>
      </c>
      <c r="AP76" s="87">
        <f t="shared" si="6"/>
        <v>0</v>
      </c>
      <c r="AQ76" s="87">
        <v>0</v>
      </c>
      <c r="AR76" s="173" t="str">
        <f>'10'!T75</f>
        <v>нд</v>
      </c>
      <c r="AS76" s="9"/>
    </row>
    <row r="77" spans="1:45" ht="79.5" customHeight="1">
      <c r="A77" s="100" t="s">
        <v>381</v>
      </c>
      <c r="B77" s="101" t="s">
        <v>446</v>
      </c>
      <c r="C77" s="102" t="s">
        <v>416</v>
      </c>
      <c r="D77" s="97">
        <f>'10'!G76</f>
        <v>2.7134751600000002</v>
      </c>
      <c r="E77" s="97">
        <v>0</v>
      </c>
      <c r="F77" s="97">
        <v>0</v>
      </c>
      <c r="G77" s="97">
        <f>D77</f>
        <v>2.7134751600000002</v>
      </c>
      <c r="H77" s="97">
        <v>0</v>
      </c>
      <c r="I77" s="97">
        <f t="shared" si="8"/>
        <v>0</v>
      </c>
      <c r="J77" s="97">
        <f t="shared" si="9"/>
        <v>0</v>
      </c>
      <c r="K77" s="97">
        <f t="shared" si="10"/>
        <v>0</v>
      </c>
      <c r="L77" s="97">
        <f t="shared" si="11"/>
        <v>0</v>
      </c>
      <c r="M77" s="97">
        <f t="shared" si="12"/>
        <v>0</v>
      </c>
      <c r="N77" s="97">
        <f t="shared" si="13"/>
        <v>0</v>
      </c>
      <c r="O77" s="97">
        <f>O78+O83</f>
        <v>0</v>
      </c>
      <c r="P77" s="97">
        <f>P78+P83</f>
        <v>0</v>
      </c>
      <c r="Q77" s="97">
        <f>'10'!I76</f>
        <v>0</v>
      </c>
      <c r="R77" s="97">
        <f>R78+R83</f>
        <v>0</v>
      </c>
      <c r="S77" s="97">
        <f t="shared" si="14"/>
        <v>0</v>
      </c>
      <c r="T77" s="97">
        <f>T78+T83</f>
        <v>0</v>
      </c>
      <c r="U77" s="97">
        <f>U78+U83</f>
        <v>0</v>
      </c>
      <c r="V77" s="97">
        <f>'10'!L76</f>
        <v>0</v>
      </c>
      <c r="W77" s="97">
        <f>W78+W83</f>
        <v>0</v>
      </c>
      <c r="X77" s="97">
        <f t="shared" si="15"/>
        <v>0</v>
      </c>
      <c r="Y77" s="97">
        <f>Y78+Y83</f>
        <v>0</v>
      </c>
      <c r="Z77" s="97">
        <f>Z78+Z83</f>
        <v>0</v>
      </c>
      <c r="AA77" s="97">
        <f>'10'!N76</f>
        <v>0</v>
      </c>
      <c r="AB77" s="97">
        <f>AB78+AB83</f>
        <v>0</v>
      </c>
      <c r="AC77" s="97">
        <f t="shared" si="16"/>
        <v>0</v>
      </c>
      <c r="AD77" s="97">
        <f>AD78+AD83</f>
        <v>0</v>
      </c>
      <c r="AE77" s="97">
        <f>AE78+AE83</f>
        <v>0</v>
      </c>
      <c r="AF77" s="97">
        <f>'10'!P76</f>
        <v>0</v>
      </c>
      <c r="AG77" s="97">
        <f>AG78+AG83</f>
        <v>0</v>
      </c>
      <c r="AH77" s="87">
        <f t="shared" si="2"/>
        <v>2.7134751600000002</v>
      </c>
      <c r="AI77" s="97">
        <f t="shared" si="3"/>
        <v>0</v>
      </c>
      <c r="AJ77" s="97">
        <f t="shared" si="17"/>
        <v>0</v>
      </c>
      <c r="AK77" s="97">
        <v>0</v>
      </c>
      <c r="AL77" s="97">
        <f t="shared" si="18"/>
        <v>0</v>
      </c>
      <c r="AM77" s="97">
        <v>0</v>
      </c>
      <c r="AN77" s="87">
        <f t="shared" si="4"/>
        <v>2.7134751600000002</v>
      </c>
      <c r="AO77" s="97">
        <f t="shared" si="5"/>
        <v>0</v>
      </c>
      <c r="AP77" s="87">
        <f t="shared" si="6"/>
        <v>0</v>
      </c>
      <c r="AQ77" s="87">
        <v>0</v>
      </c>
      <c r="AR77" s="173"/>
      <c r="AS77" s="9"/>
    </row>
    <row r="78" spans="1:45" ht="76.5" customHeight="1">
      <c r="A78" s="94" t="s">
        <v>447</v>
      </c>
      <c r="B78" s="95" t="s">
        <v>448</v>
      </c>
      <c r="C78" s="90" t="s">
        <v>416</v>
      </c>
      <c r="D78" s="97">
        <f>'10'!G77</f>
        <v>2.7134751600000002</v>
      </c>
      <c r="E78" s="97">
        <v>0</v>
      </c>
      <c r="F78" s="97">
        <v>0</v>
      </c>
      <c r="G78" s="97">
        <f t="shared" ref="G78:G111" si="99">D78</f>
        <v>2.7134751600000002</v>
      </c>
      <c r="H78" s="97">
        <v>0</v>
      </c>
      <c r="I78" s="97">
        <f t="shared" si="8"/>
        <v>0</v>
      </c>
      <c r="J78" s="97">
        <f t="shared" si="9"/>
        <v>0</v>
      </c>
      <c r="K78" s="97">
        <f t="shared" si="10"/>
        <v>0</v>
      </c>
      <c r="L78" s="97">
        <f t="shared" si="11"/>
        <v>0</v>
      </c>
      <c r="M78" s="97">
        <f t="shared" si="12"/>
        <v>0</v>
      </c>
      <c r="N78" s="97">
        <f t="shared" si="13"/>
        <v>0</v>
      </c>
      <c r="O78" s="97">
        <f>O79+O80+O82</f>
        <v>0</v>
      </c>
      <c r="P78" s="97">
        <f>P79+P80+P82</f>
        <v>0</v>
      </c>
      <c r="Q78" s="97">
        <f>'10'!I77</f>
        <v>0</v>
      </c>
      <c r="R78" s="97">
        <f>R79+R80+R82</f>
        <v>0</v>
      </c>
      <c r="S78" s="97">
        <f t="shared" si="14"/>
        <v>0</v>
      </c>
      <c r="T78" s="97">
        <f>T79+T80+T82</f>
        <v>0</v>
      </c>
      <c r="U78" s="97">
        <f>U79+U80+U82</f>
        <v>0</v>
      </c>
      <c r="V78" s="97">
        <f>'10'!L77</f>
        <v>0</v>
      </c>
      <c r="W78" s="97">
        <f>W79+W80+W82</f>
        <v>0</v>
      </c>
      <c r="X78" s="97">
        <f t="shared" si="15"/>
        <v>0</v>
      </c>
      <c r="Y78" s="97">
        <f>Y79+Y80+Y82</f>
        <v>0</v>
      </c>
      <c r="Z78" s="97">
        <f>Z79+Z80+Z82</f>
        <v>0</v>
      </c>
      <c r="AA78" s="97">
        <f>'10'!N77</f>
        <v>0</v>
      </c>
      <c r="AB78" s="97">
        <f>AB79+AB80+AB82</f>
        <v>0</v>
      </c>
      <c r="AC78" s="97">
        <f t="shared" si="16"/>
        <v>0</v>
      </c>
      <c r="AD78" s="97">
        <f>AD79+AD80+AD82</f>
        <v>0</v>
      </c>
      <c r="AE78" s="97">
        <f>AE79+AE80+AE82</f>
        <v>0</v>
      </c>
      <c r="AF78" s="97">
        <f>'10'!P77</f>
        <v>0</v>
      </c>
      <c r="AG78" s="97">
        <f>AG79+AG80+AG82</f>
        <v>0</v>
      </c>
      <c r="AH78" s="87">
        <f t="shared" si="2"/>
        <v>2.7134751600000002</v>
      </c>
      <c r="AI78" s="97">
        <f t="shared" si="3"/>
        <v>0</v>
      </c>
      <c r="AJ78" s="97">
        <f t="shared" si="17"/>
        <v>0</v>
      </c>
      <c r="AK78" s="97">
        <v>0</v>
      </c>
      <c r="AL78" s="97">
        <f t="shared" si="18"/>
        <v>0</v>
      </c>
      <c r="AM78" s="97">
        <v>0</v>
      </c>
      <c r="AN78" s="87">
        <f t="shared" si="4"/>
        <v>2.7134751600000002</v>
      </c>
      <c r="AO78" s="97">
        <f t="shared" si="5"/>
        <v>0</v>
      </c>
      <c r="AP78" s="87">
        <f t="shared" si="6"/>
        <v>0</v>
      </c>
      <c r="AQ78" s="87">
        <v>0</v>
      </c>
      <c r="AR78" s="173"/>
      <c r="AS78" s="9"/>
    </row>
    <row r="79" spans="1:45" ht="66" hidden="1" customHeight="1">
      <c r="A79" s="108" t="s">
        <v>945</v>
      </c>
      <c r="B79" s="109" t="s">
        <v>245</v>
      </c>
      <c r="C79" s="110" t="s">
        <v>246</v>
      </c>
      <c r="D79" s="97">
        <f>'10'!G78</f>
        <v>0</v>
      </c>
      <c r="E79" s="97">
        <v>0</v>
      </c>
      <c r="F79" s="97">
        <v>0</v>
      </c>
      <c r="G79" s="97">
        <f t="shared" si="99"/>
        <v>0</v>
      </c>
      <c r="H79" s="97">
        <v>0</v>
      </c>
      <c r="I79" s="97">
        <f t="shared" si="8"/>
        <v>0</v>
      </c>
      <c r="J79" s="97">
        <f t="shared" si="9"/>
        <v>0</v>
      </c>
      <c r="K79" s="97">
        <f t="shared" si="10"/>
        <v>0</v>
      </c>
      <c r="L79" s="97">
        <f t="shared" si="11"/>
        <v>0</v>
      </c>
      <c r="M79" s="97">
        <f t="shared" si="12"/>
        <v>0</v>
      </c>
      <c r="N79" s="97">
        <f t="shared" si="13"/>
        <v>0</v>
      </c>
      <c r="O79" s="97">
        <v>0</v>
      </c>
      <c r="P79" s="97">
        <v>0</v>
      </c>
      <c r="Q79" s="97">
        <f>'10'!I78</f>
        <v>0</v>
      </c>
      <c r="R79" s="97">
        <v>0</v>
      </c>
      <c r="S79" s="97">
        <f t="shared" si="14"/>
        <v>0</v>
      </c>
      <c r="T79" s="97">
        <v>0</v>
      </c>
      <c r="U79" s="97">
        <v>0</v>
      </c>
      <c r="V79" s="97">
        <f>'10'!L78</f>
        <v>0</v>
      </c>
      <c r="W79" s="97">
        <v>0</v>
      </c>
      <c r="X79" s="97">
        <f t="shared" si="15"/>
        <v>0</v>
      </c>
      <c r="Y79" s="97">
        <v>0</v>
      </c>
      <c r="Z79" s="97">
        <v>0</v>
      </c>
      <c r="AA79" s="97">
        <f>'10'!N78</f>
        <v>0</v>
      </c>
      <c r="AB79" s="97">
        <v>0</v>
      </c>
      <c r="AC79" s="97">
        <f t="shared" si="16"/>
        <v>0</v>
      </c>
      <c r="AD79" s="97">
        <v>0</v>
      </c>
      <c r="AE79" s="97">
        <v>0</v>
      </c>
      <c r="AF79" s="97">
        <f>'10'!P78</f>
        <v>0</v>
      </c>
      <c r="AG79" s="97">
        <v>0</v>
      </c>
      <c r="AH79" s="87">
        <f t="shared" si="2"/>
        <v>0</v>
      </c>
      <c r="AI79" s="97" t="e">
        <f t="shared" si="3"/>
        <v>#DIV/0!</v>
      </c>
      <c r="AJ79" s="97">
        <f t="shared" si="17"/>
        <v>0</v>
      </c>
      <c r="AK79" s="97">
        <v>0</v>
      </c>
      <c r="AL79" s="97">
        <f t="shared" si="18"/>
        <v>0</v>
      </c>
      <c r="AM79" s="97">
        <v>0</v>
      </c>
      <c r="AN79" s="87">
        <f t="shared" si="4"/>
        <v>0</v>
      </c>
      <c r="AO79" s="97" t="e">
        <f t="shared" si="5"/>
        <v>#DIV/0!</v>
      </c>
      <c r="AP79" s="87">
        <f t="shared" si="6"/>
        <v>0</v>
      </c>
      <c r="AQ79" s="87">
        <v>0</v>
      </c>
      <c r="AR79" s="173"/>
      <c r="AS79" s="9"/>
    </row>
    <row r="80" spans="1:45" ht="43.5" hidden="1" customHeight="1">
      <c r="A80" s="108" t="s">
        <v>945</v>
      </c>
      <c r="B80" s="111" t="s">
        <v>247</v>
      </c>
      <c r="C80" s="110" t="s">
        <v>248</v>
      </c>
      <c r="D80" s="97">
        <f>'10'!G79</f>
        <v>0</v>
      </c>
      <c r="E80" s="97">
        <v>0</v>
      </c>
      <c r="F80" s="97">
        <v>0</v>
      </c>
      <c r="G80" s="97">
        <f t="shared" si="99"/>
        <v>0</v>
      </c>
      <c r="H80" s="97">
        <v>0</v>
      </c>
      <c r="I80" s="97">
        <f t="shared" si="8"/>
        <v>0</v>
      </c>
      <c r="J80" s="97">
        <f t="shared" si="9"/>
        <v>0</v>
      </c>
      <c r="K80" s="97">
        <f t="shared" si="10"/>
        <v>0</v>
      </c>
      <c r="L80" s="97">
        <f t="shared" si="11"/>
        <v>0</v>
      </c>
      <c r="M80" s="97">
        <f t="shared" si="12"/>
        <v>0</v>
      </c>
      <c r="N80" s="97">
        <f t="shared" si="13"/>
        <v>0</v>
      </c>
      <c r="O80" s="97">
        <v>0</v>
      </c>
      <c r="P80" s="97">
        <v>0</v>
      </c>
      <c r="Q80" s="97">
        <f>'10'!I79</f>
        <v>0</v>
      </c>
      <c r="R80" s="97">
        <v>0</v>
      </c>
      <c r="S80" s="97">
        <f t="shared" si="14"/>
        <v>0</v>
      </c>
      <c r="T80" s="97">
        <v>0</v>
      </c>
      <c r="U80" s="97">
        <v>0</v>
      </c>
      <c r="V80" s="97">
        <f>'10'!L79</f>
        <v>0</v>
      </c>
      <c r="W80" s="97">
        <v>0</v>
      </c>
      <c r="X80" s="97">
        <f t="shared" si="15"/>
        <v>0</v>
      </c>
      <c r="Y80" s="97">
        <v>0</v>
      </c>
      <c r="Z80" s="97">
        <v>0</v>
      </c>
      <c r="AA80" s="97">
        <f>'10'!N79</f>
        <v>0</v>
      </c>
      <c r="AB80" s="97">
        <v>0</v>
      </c>
      <c r="AC80" s="97">
        <f t="shared" si="16"/>
        <v>0</v>
      </c>
      <c r="AD80" s="97">
        <v>0</v>
      </c>
      <c r="AE80" s="97">
        <v>0</v>
      </c>
      <c r="AF80" s="97">
        <f>'10'!P79</f>
        <v>0</v>
      </c>
      <c r="AG80" s="97">
        <v>0</v>
      </c>
      <c r="AH80" s="87">
        <f t="shared" si="2"/>
        <v>0</v>
      </c>
      <c r="AI80" s="97" t="e">
        <f t="shared" si="3"/>
        <v>#DIV/0!</v>
      </c>
      <c r="AJ80" s="97">
        <f t="shared" si="17"/>
        <v>0</v>
      </c>
      <c r="AK80" s="97">
        <v>0</v>
      </c>
      <c r="AL80" s="97">
        <f t="shared" si="18"/>
        <v>0</v>
      </c>
      <c r="AM80" s="97">
        <v>0</v>
      </c>
      <c r="AN80" s="87">
        <f t="shared" si="4"/>
        <v>0</v>
      </c>
      <c r="AO80" s="97" t="e">
        <f t="shared" si="5"/>
        <v>#DIV/0!</v>
      </c>
      <c r="AP80" s="87">
        <f t="shared" si="6"/>
        <v>0</v>
      </c>
      <c r="AQ80" s="87">
        <v>0</v>
      </c>
      <c r="AR80" s="173"/>
      <c r="AS80" s="9"/>
    </row>
    <row r="81" spans="1:45" s="258" customFormat="1" ht="81.75" customHeight="1">
      <c r="A81" s="108" t="s">
        <v>946</v>
      </c>
      <c r="B81" s="111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1" s="110" t="str">
        <f>'10'!C80</f>
        <v>J_МСК_21</v>
      </c>
      <c r="D81" s="97">
        <f>E81+F81+G81+H81</f>
        <v>2.7134751600000002</v>
      </c>
      <c r="E81" s="97">
        <v>0</v>
      </c>
      <c r="F81" s="97">
        <v>0</v>
      </c>
      <c r="G81" s="97">
        <f>'10'!G80</f>
        <v>2.7134751600000002</v>
      </c>
      <c r="H81" s="97">
        <v>0</v>
      </c>
      <c r="I81" s="97">
        <f t="shared" ref="I81" si="100">N81+S81+X81+AC81</f>
        <v>0.08</v>
      </c>
      <c r="J81" s="97">
        <f t="shared" ref="J81" si="101">O81+T81+Y81+AD81</f>
        <v>0</v>
      </c>
      <c r="K81" s="97">
        <f t="shared" ref="K81" si="102">P81+U81+Z81+AE81</f>
        <v>0</v>
      </c>
      <c r="L81" s="97">
        <f t="shared" ref="L81" si="103">Q81+V81+AA81+AF81</f>
        <v>0.08</v>
      </c>
      <c r="M81" s="97">
        <f t="shared" ref="M81" si="104">R81+W81+AB81+AG81</f>
        <v>0</v>
      </c>
      <c r="N81" s="97">
        <f t="shared" ref="N81" si="105">O81+P81+Q81+R81</f>
        <v>0.08</v>
      </c>
      <c r="O81" s="97">
        <v>0</v>
      </c>
      <c r="P81" s="97">
        <v>0</v>
      </c>
      <c r="Q81" s="97">
        <f>80000/1000000</f>
        <v>0.08</v>
      </c>
      <c r="R81" s="97">
        <v>0</v>
      </c>
      <c r="S81" s="97">
        <f t="shared" si="14"/>
        <v>0</v>
      </c>
      <c r="T81" s="97">
        <v>0</v>
      </c>
      <c r="U81" s="97">
        <v>0</v>
      </c>
      <c r="V81" s="97">
        <v>0</v>
      </c>
      <c r="W81" s="97">
        <v>0</v>
      </c>
      <c r="X81" s="97">
        <f t="shared" si="15"/>
        <v>0</v>
      </c>
      <c r="Y81" s="97">
        <v>0</v>
      </c>
      <c r="Z81" s="97">
        <v>0</v>
      </c>
      <c r="AA81" s="97">
        <v>0</v>
      </c>
      <c r="AB81" s="97">
        <v>0</v>
      </c>
      <c r="AC81" s="97">
        <f t="shared" si="16"/>
        <v>0</v>
      </c>
      <c r="AD81" s="97">
        <v>0</v>
      </c>
      <c r="AE81" s="97">
        <v>0</v>
      </c>
      <c r="AF81" s="97">
        <v>0</v>
      </c>
      <c r="AG81" s="97">
        <v>0</v>
      </c>
      <c r="AH81" s="87">
        <f t="shared" si="2"/>
        <v>2.6334751600000001</v>
      </c>
      <c r="AI81" s="97">
        <f t="shared" ref="AI81:AI83" si="106">I81/D81*100</f>
        <v>2.9482488426391193</v>
      </c>
      <c r="AJ81" s="97">
        <f t="shared" ref="AJ81:AJ83" si="107">J81-E81</f>
        <v>0</v>
      </c>
      <c r="AK81" s="97">
        <v>1</v>
      </c>
      <c r="AL81" s="97">
        <f t="shared" ref="AL81:AL83" si="108">K81-F81</f>
        <v>0</v>
      </c>
      <c r="AM81" s="97">
        <v>1</v>
      </c>
      <c r="AN81" s="87">
        <f t="shared" ref="AN81:AN83" si="109">G81-L81</f>
        <v>2.6334751600000001</v>
      </c>
      <c r="AO81" s="97">
        <f t="shared" ref="AO81:AO83" si="110">L81/G81*100</f>
        <v>2.9482488426391193</v>
      </c>
      <c r="AP81" s="87">
        <f t="shared" ref="AP81:AP83" si="111">H81-M81</f>
        <v>0</v>
      </c>
      <c r="AQ81" s="87">
        <v>1</v>
      </c>
      <c r="AR81" s="173"/>
      <c r="AS81" s="260"/>
    </row>
    <row r="82" spans="1:45" ht="47.25" hidden="1">
      <c r="A82" s="108" t="s">
        <v>971</v>
      </c>
      <c r="B82" s="112" t="s">
        <v>249</v>
      </c>
      <c r="C82" s="110" t="s">
        <v>250</v>
      </c>
      <c r="D82" s="97">
        <f>'10'!G81</f>
        <v>0</v>
      </c>
      <c r="E82" s="97">
        <v>0</v>
      </c>
      <c r="F82" s="97">
        <v>0</v>
      </c>
      <c r="G82" s="97">
        <f t="shared" si="99"/>
        <v>0</v>
      </c>
      <c r="H82" s="97">
        <v>0</v>
      </c>
      <c r="I82" s="97">
        <f t="shared" si="8"/>
        <v>0</v>
      </c>
      <c r="J82" s="97">
        <f t="shared" si="9"/>
        <v>0</v>
      </c>
      <c r="K82" s="97">
        <f t="shared" si="10"/>
        <v>0</v>
      </c>
      <c r="L82" s="97">
        <f t="shared" si="11"/>
        <v>0</v>
      </c>
      <c r="M82" s="97">
        <f t="shared" si="12"/>
        <v>0</v>
      </c>
      <c r="N82" s="97">
        <f t="shared" si="13"/>
        <v>0</v>
      </c>
      <c r="O82" s="97">
        <v>0</v>
      </c>
      <c r="P82" s="97">
        <v>0</v>
      </c>
      <c r="Q82" s="97">
        <f>'10'!I81</f>
        <v>0</v>
      </c>
      <c r="R82" s="97">
        <v>0</v>
      </c>
      <c r="S82" s="97">
        <f t="shared" si="14"/>
        <v>0</v>
      </c>
      <c r="T82" s="97">
        <v>0</v>
      </c>
      <c r="U82" s="97">
        <v>0</v>
      </c>
      <c r="V82" s="97">
        <f>'10'!L81</f>
        <v>0</v>
      </c>
      <c r="W82" s="97">
        <v>0</v>
      </c>
      <c r="X82" s="97">
        <f t="shared" si="15"/>
        <v>0</v>
      </c>
      <c r="Y82" s="97">
        <v>0</v>
      </c>
      <c r="Z82" s="97">
        <v>0</v>
      </c>
      <c r="AA82" s="97">
        <f>'10'!N81</f>
        <v>0</v>
      </c>
      <c r="AB82" s="97">
        <v>0</v>
      </c>
      <c r="AC82" s="97">
        <f t="shared" si="16"/>
        <v>0</v>
      </c>
      <c r="AD82" s="97">
        <v>0</v>
      </c>
      <c r="AE82" s="97">
        <v>0</v>
      </c>
      <c r="AF82" s="97">
        <f>'10'!P81</f>
        <v>0</v>
      </c>
      <c r="AG82" s="97">
        <v>0</v>
      </c>
      <c r="AH82" s="87">
        <f t="shared" si="2"/>
        <v>0</v>
      </c>
      <c r="AI82" s="97" t="e">
        <f t="shared" si="106"/>
        <v>#DIV/0!</v>
      </c>
      <c r="AJ82" s="97">
        <f t="shared" si="107"/>
        <v>0</v>
      </c>
      <c r="AK82" s="97">
        <v>2</v>
      </c>
      <c r="AL82" s="97">
        <f t="shared" si="108"/>
        <v>0</v>
      </c>
      <c r="AM82" s="97">
        <v>2</v>
      </c>
      <c r="AN82" s="87">
        <f t="shared" si="109"/>
        <v>0</v>
      </c>
      <c r="AO82" s="97" t="e">
        <f t="shared" si="110"/>
        <v>#DIV/0!</v>
      </c>
      <c r="AP82" s="87">
        <f t="shared" si="111"/>
        <v>0</v>
      </c>
      <c r="AQ82" s="87">
        <v>2</v>
      </c>
      <c r="AR82" s="173" t="str">
        <f>'10'!T81</f>
        <v>нд</v>
      </c>
      <c r="AS82" s="9"/>
    </row>
    <row r="83" spans="1:45" ht="47.25" hidden="1">
      <c r="A83" s="108" t="s">
        <v>973</v>
      </c>
      <c r="B83" s="95" t="s">
        <v>454</v>
      </c>
      <c r="C83" s="90" t="s">
        <v>416</v>
      </c>
      <c r="D83" s="97">
        <f>'10'!G82</f>
        <v>0</v>
      </c>
      <c r="E83" s="97">
        <v>0</v>
      </c>
      <c r="F83" s="97">
        <v>0</v>
      </c>
      <c r="G83" s="97">
        <f t="shared" si="99"/>
        <v>0</v>
      </c>
      <c r="H83" s="97">
        <v>0</v>
      </c>
      <c r="I83" s="97">
        <f t="shared" si="8"/>
        <v>0</v>
      </c>
      <c r="J83" s="97">
        <f t="shared" si="9"/>
        <v>0</v>
      </c>
      <c r="K83" s="97">
        <f t="shared" si="10"/>
        <v>0</v>
      </c>
      <c r="L83" s="97">
        <f t="shared" si="11"/>
        <v>0</v>
      </c>
      <c r="M83" s="97">
        <f t="shared" si="12"/>
        <v>0</v>
      </c>
      <c r="N83" s="97">
        <f t="shared" si="13"/>
        <v>0</v>
      </c>
      <c r="O83" s="97">
        <v>0</v>
      </c>
      <c r="P83" s="97">
        <v>0</v>
      </c>
      <c r="Q83" s="97">
        <f>'10'!I82</f>
        <v>0</v>
      </c>
      <c r="R83" s="97">
        <v>0</v>
      </c>
      <c r="S83" s="97">
        <f t="shared" si="14"/>
        <v>0</v>
      </c>
      <c r="T83" s="97">
        <v>0</v>
      </c>
      <c r="U83" s="97">
        <v>0</v>
      </c>
      <c r="V83" s="97">
        <f>'10'!L82</f>
        <v>0</v>
      </c>
      <c r="W83" s="97">
        <v>0</v>
      </c>
      <c r="X83" s="97">
        <f t="shared" si="15"/>
        <v>0</v>
      </c>
      <c r="Y83" s="97">
        <v>0</v>
      </c>
      <c r="Z83" s="97">
        <v>0</v>
      </c>
      <c r="AA83" s="97">
        <f>'10'!N82</f>
        <v>0</v>
      </c>
      <c r="AB83" s="97">
        <v>0</v>
      </c>
      <c r="AC83" s="97">
        <f t="shared" si="16"/>
        <v>0</v>
      </c>
      <c r="AD83" s="97">
        <v>0</v>
      </c>
      <c r="AE83" s="97">
        <v>0</v>
      </c>
      <c r="AF83" s="97">
        <f>'10'!P82</f>
        <v>0</v>
      </c>
      <c r="AG83" s="97">
        <v>0</v>
      </c>
      <c r="AH83" s="87">
        <f t="shared" si="2"/>
        <v>0</v>
      </c>
      <c r="AI83" s="97" t="e">
        <f t="shared" si="106"/>
        <v>#DIV/0!</v>
      </c>
      <c r="AJ83" s="97">
        <f t="shared" si="107"/>
        <v>0</v>
      </c>
      <c r="AK83" s="97">
        <v>3</v>
      </c>
      <c r="AL83" s="97">
        <f t="shared" si="108"/>
        <v>0</v>
      </c>
      <c r="AM83" s="97">
        <v>3</v>
      </c>
      <c r="AN83" s="87">
        <f t="shared" si="109"/>
        <v>0</v>
      </c>
      <c r="AO83" s="97" t="e">
        <f t="shared" si="110"/>
        <v>#DIV/0!</v>
      </c>
      <c r="AP83" s="87">
        <f t="shared" si="111"/>
        <v>0</v>
      </c>
      <c r="AQ83" s="87">
        <v>3</v>
      </c>
      <c r="AR83" s="173" t="str">
        <f>'10'!T82</f>
        <v>нд</v>
      </c>
      <c r="AS83" s="9"/>
    </row>
    <row r="84" spans="1:45" ht="47.25">
      <c r="A84" s="100" t="s">
        <v>382</v>
      </c>
      <c r="B84" s="101" t="s">
        <v>455</v>
      </c>
      <c r="C84" s="102" t="s">
        <v>416</v>
      </c>
      <c r="D84" s="97">
        <f>'10'!G83</f>
        <v>0</v>
      </c>
      <c r="E84" s="97">
        <v>0</v>
      </c>
      <c r="F84" s="97">
        <v>0</v>
      </c>
      <c r="G84" s="97">
        <f t="shared" si="99"/>
        <v>0</v>
      </c>
      <c r="H84" s="97">
        <v>0</v>
      </c>
      <c r="I84" s="97">
        <f t="shared" si="8"/>
        <v>0</v>
      </c>
      <c r="J84" s="97">
        <f t="shared" si="9"/>
        <v>0</v>
      </c>
      <c r="K84" s="97">
        <f t="shared" si="10"/>
        <v>0</v>
      </c>
      <c r="L84" s="97">
        <f t="shared" si="11"/>
        <v>0</v>
      </c>
      <c r="M84" s="97">
        <f t="shared" si="12"/>
        <v>0</v>
      </c>
      <c r="N84" s="97">
        <f t="shared" si="13"/>
        <v>0</v>
      </c>
      <c r="O84" s="97">
        <f>O85+O87</f>
        <v>0</v>
      </c>
      <c r="P84" s="97">
        <f>P85+P87</f>
        <v>0</v>
      </c>
      <c r="Q84" s="97">
        <f>'10'!I83</f>
        <v>0</v>
      </c>
      <c r="R84" s="97">
        <f>R85+R87</f>
        <v>0</v>
      </c>
      <c r="S84" s="97">
        <f t="shared" si="14"/>
        <v>0</v>
      </c>
      <c r="T84" s="97">
        <f>T85+T87</f>
        <v>0</v>
      </c>
      <c r="U84" s="97">
        <f>U85+U87</f>
        <v>0</v>
      </c>
      <c r="V84" s="97">
        <f>'10'!L83</f>
        <v>0</v>
      </c>
      <c r="W84" s="97">
        <f>W85+W87</f>
        <v>0</v>
      </c>
      <c r="X84" s="97">
        <f t="shared" si="15"/>
        <v>0</v>
      </c>
      <c r="Y84" s="97">
        <f>Y85+Y87</f>
        <v>0</v>
      </c>
      <c r="Z84" s="97">
        <f>Z85+Z87</f>
        <v>0</v>
      </c>
      <c r="AA84" s="97">
        <f>'10'!N83</f>
        <v>0</v>
      </c>
      <c r="AB84" s="97">
        <f>AB85+AB87</f>
        <v>0</v>
      </c>
      <c r="AC84" s="97">
        <f t="shared" si="16"/>
        <v>0</v>
      </c>
      <c r="AD84" s="97">
        <f>AD85+AD87</f>
        <v>0</v>
      </c>
      <c r="AE84" s="97">
        <f>AE85+AE87</f>
        <v>0</v>
      </c>
      <c r="AF84" s="97">
        <f>'10'!P83</f>
        <v>0</v>
      </c>
      <c r="AG84" s="97">
        <f>AG85+AG87</f>
        <v>0</v>
      </c>
      <c r="AH84" s="87">
        <f t="shared" si="2"/>
        <v>0</v>
      </c>
      <c r="AI84" s="97">
        <v>0</v>
      </c>
      <c r="AJ84" s="97">
        <f t="shared" si="17"/>
        <v>0</v>
      </c>
      <c r="AK84" s="97">
        <v>0</v>
      </c>
      <c r="AL84" s="97">
        <f t="shared" si="18"/>
        <v>0</v>
      </c>
      <c r="AM84" s="97">
        <v>0</v>
      </c>
      <c r="AN84" s="87">
        <f t="shared" si="4"/>
        <v>0</v>
      </c>
      <c r="AO84" s="97">
        <v>0</v>
      </c>
      <c r="AP84" s="87">
        <f t="shared" si="6"/>
        <v>0</v>
      </c>
      <c r="AQ84" s="87">
        <v>0</v>
      </c>
      <c r="AR84" s="173"/>
      <c r="AS84" s="9"/>
    </row>
    <row r="85" spans="1:45" ht="47.25" hidden="1">
      <c r="A85" s="94" t="s">
        <v>869</v>
      </c>
      <c r="B85" s="95" t="s">
        <v>456</v>
      </c>
      <c r="C85" s="90" t="s">
        <v>416</v>
      </c>
      <c r="D85" s="97">
        <f>'10'!G84</f>
        <v>0</v>
      </c>
      <c r="E85" s="97">
        <v>0</v>
      </c>
      <c r="F85" s="97">
        <v>0</v>
      </c>
      <c r="G85" s="97">
        <f t="shared" si="99"/>
        <v>0</v>
      </c>
      <c r="H85" s="97">
        <v>0</v>
      </c>
      <c r="I85" s="97">
        <f t="shared" si="8"/>
        <v>0</v>
      </c>
      <c r="J85" s="97">
        <f t="shared" si="9"/>
        <v>0</v>
      </c>
      <c r="K85" s="97">
        <f t="shared" si="10"/>
        <v>0</v>
      </c>
      <c r="L85" s="97">
        <f t="shared" si="11"/>
        <v>0</v>
      </c>
      <c r="M85" s="97">
        <f t="shared" si="12"/>
        <v>0</v>
      </c>
      <c r="N85" s="97">
        <f t="shared" si="13"/>
        <v>0</v>
      </c>
      <c r="O85" s="97">
        <f>O86</f>
        <v>0</v>
      </c>
      <c r="P85" s="97">
        <f>P86</f>
        <v>0</v>
      </c>
      <c r="Q85" s="97">
        <f>'10'!I84</f>
        <v>0</v>
      </c>
      <c r="R85" s="97">
        <f>R86</f>
        <v>0</v>
      </c>
      <c r="S85" s="97">
        <f t="shared" si="14"/>
        <v>0</v>
      </c>
      <c r="T85" s="97">
        <f>T86</f>
        <v>0</v>
      </c>
      <c r="U85" s="97">
        <f>U86</f>
        <v>0</v>
      </c>
      <c r="V85" s="97">
        <f>'10'!L84</f>
        <v>0</v>
      </c>
      <c r="W85" s="97">
        <f>W86</f>
        <v>0</v>
      </c>
      <c r="X85" s="97">
        <f t="shared" si="15"/>
        <v>0</v>
      </c>
      <c r="Y85" s="97">
        <f>Y86</f>
        <v>0</v>
      </c>
      <c r="Z85" s="97">
        <f>Z86</f>
        <v>0</v>
      </c>
      <c r="AA85" s="97">
        <f>'10'!N84</f>
        <v>0</v>
      </c>
      <c r="AB85" s="97">
        <f>AB86</f>
        <v>0</v>
      </c>
      <c r="AC85" s="97">
        <f t="shared" si="16"/>
        <v>0</v>
      </c>
      <c r="AD85" s="97">
        <f>AD86</f>
        <v>0</v>
      </c>
      <c r="AE85" s="97">
        <f>AE86</f>
        <v>0</v>
      </c>
      <c r="AF85" s="97">
        <f>'10'!P84</f>
        <v>0</v>
      </c>
      <c r="AG85" s="97">
        <f>AG86</f>
        <v>0</v>
      </c>
      <c r="AH85" s="87">
        <f t="shared" si="2"/>
        <v>0</v>
      </c>
      <c r="AI85" s="97" t="e">
        <f t="shared" si="3"/>
        <v>#DIV/0!</v>
      </c>
      <c r="AJ85" s="97">
        <f t="shared" si="17"/>
        <v>0</v>
      </c>
      <c r="AK85" s="97">
        <v>0</v>
      </c>
      <c r="AL85" s="97">
        <f t="shared" si="18"/>
        <v>0</v>
      </c>
      <c r="AM85" s="97">
        <v>0</v>
      </c>
      <c r="AN85" s="87">
        <f t="shared" si="4"/>
        <v>0</v>
      </c>
      <c r="AO85" s="97" t="e">
        <f t="shared" si="5"/>
        <v>#DIV/0!</v>
      </c>
      <c r="AP85" s="87">
        <f t="shared" si="6"/>
        <v>0</v>
      </c>
      <c r="AQ85" s="87">
        <v>0</v>
      </c>
      <c r="AR85" s="173" t="str">
        <f>'10'!T84</f>
        <v>нд</v>
      </c>
      <c r="AS85" s="9"/>
    </row>
    <row r="86" spans="1:45" ht="47.25" hidden="1">
      <c r="A86" s="108" t="s">
        <v>869</v>
      </c>
      <c r="B86" s="109" t="s">
        <v>251</v>
      </c>
      <c r="C86" s="110" t="s">
        <v>252</v>
      </c>
      <c r="D86" s="97">
        <f>'10'!G85</f>
        <v>0</v>
      </c>
      <c r="E86" s="97">
        <v>0</v>
      </c>
      <c r="F86" s="97">
        <v>0</v>
      </c>
      <c r="G86" s="97">
        <f t="shared" si="99"/>
        <v>0</v>
      </c>
      <c r="H86" s="97">
        <v>0</v>
      </c>
      <c r="I86" s="97">
        <f t="shared" si="8"/>
        <v>0</v>
      </c>
      <c r="J86" s="97">
        <f t="shared" si="9"/>
        <v>0</v>
      </c>
      <c r="K86" s="97">
        <f t="shared" si="10"/>
        <v>0</v>
      </c>
      <c r="L86" s="97">
        <f t="shared" si="11"/>
        <v>0</v>
      </c>
      <c r="M86" s="97">
        <f t="shared" si="12"/>
        <v>0</v>
      </c>
      <c r="N86" s="97">
        <f t="shared" si="13"/>
        <v>0</v>
      </c>
      <c r="O86" s="97">
        <v>0</v>
      </c>
      <c r="P86" s="97">
        <v>0</v>
      </c>
      <c r="Q86" s="97">
        <f>'10'!I85</f>
        <v>0</v>
      </c>
      <c r="R86" s="97">
        <v>0</v>
      </c>
      <c r="S86" s="97">
        <f t="shared" si="14"/>
        <v>0</v>
      </c>
      <c r="T86" s="97">
        <v>0</v>
      </c>
      <c r="U86" s="97">
        <v>0</v>
      </c>
      <c r="V86" s="97">
        <f>'10'!L85</f>
        <v>0</v>
      </c>
      <c r="W86" s="97">
        <v>0</v>
      </c>
      <c r="X86" s="97">
        <f t="shared" si="15"/>
        <v>0</v>
      </c>
      <c r="Y86" s="97">
        <v>0</v>
      </c>
      <c r="Z86" s="97">
        <v>0</v>
      </c>
      <c r="AA86" s="97">
        <f>'10'!N85</f>
        <v>0</v>
      </c>
      <c r="AB86" s="97">
        <v>0</v>
      </c>
      <c r="AC86" s="97">
        <f t="shared" si="16"/>
        <v>0</v>
      </c>
      <c r="AD86" s="97">
        <v>0</v>
      </c>
      <c r="AE86" s="97">
        <v>0</v>
      </c>
      <c r="AF86" s="97">
        <f>'10'!P85</f>
        <v>0</v>
      </c>
      <c r="AG86" s="97">
        <v>0</v>
      </c>
      <c r="AH86" s="87">
        <f t="shared" si="2"/>
        <v>0</v>
      </c>
      <c r="AI86" s="97" t="e">
        <f t="shared" si="3"/>
        <v>#DIV/0!</v>
      </c>
      <c r="AJ86" s="97">
        <f t="shared" si="17"/>
        <v>0</v>
      </c>
      <c r="AK86" s="97">
        <v>0</v>
      </c>
      <c r="AL86" s="97">
        <f t="shared" si="18"/>
        <v>0</v>
      </c>
      <c r="AM86" s="97">
        <v>0</v>
      </c>
      <c r="AN86" s="87">
        <f t="shared" si="4"/>
        <v>0</v>
      </c>
      <c r="AO86" s="97" t="e">
        <f t="shared" si="5"/>
        <v>#DIV/0!</v>
      </c>
      <c r="AP86" s="87">
        <f t="shared" si="6"/>
        <v>0</v>
      </c>
      <c r="AQ86" s="87">
        <v>0</v>
      </c>
      <c r="AR86" s="173" t="str">
        <f>'10'!T85</f>
        <v>нд</v>
      </c>
      <c r="AS86" s="9"/>
    </row>
    <row r="87" spans="1:45" ht="31.5" hidden="1">
      <c r="A87" s="94" t="s">
        <v>872</v>
      </c>
      <c r="B87" s="95" t="s">
        <v>457</v>
      </c>
      <c r="C87" s="90" t="s">
        <v>416</v>
      </c>
      <c r="D87" s="97">
        <f>'10'!G86</f>
        <v>0</v>
      </c>
      <c r="E87" s="97">
        <v>0</v>
      </c>
      <c r="F87" s="97">
        <v>0</v>
      </c>
      <c r="G87" s="97">
        <f t="shared" si="99"/>
        <v>0</v>
      </c>
      <c r="H87" s="97">
        <v>0</v>
      </c>
      <c r="I87" s="97">
        <f t="shared" si="8"/>
        <v>0</v>
      </c>
      <c r="J87" s="97">
        <f t="shared" si="9"/>
        <v>0</v>
      </c>
      <c r="K87" s="97">
        <f t="shared" si="10"/>
        <v>0</v>
      </c>
      <c r="L87" s="97">
        <f t="shared" si="11"/>
        <v>0</v>
      </c>
      <c r="M87" s="97">
        <f t="shared" si="12"/>
        <v>0</v>
      </c>
      <c r="N87" s="97">
        <f t="shared" si="13"/>
        <v>0</v>
      </c>
      <c r="O87" s="97">
        <f>O88</f>
        <v>0</v>
      </c>
      <c r="P87" s="97">
        <f>P88</f>
        <v>0</v>
      </c>
      <c r="Q87" s="97">
        <f>'10'!I86</f>
        <v>0</v>
      </c>
      <c r="R87" s="97">
        <f>R88</f>
        <v>0</v>
      </c>
      <c r="S87" s="97">
        <f t="shared" si="14"/>
        <v>0</v>
      </c>
      <c r="T87" s="97">
        <f>T88</f>
        <v>0</v>
      </c>
      <c r="U87" s="97">
        <f>U88</f>
        <v>0</v>
      </c>
      <c r="V87" s="97">
        <f>'10'!L86</f>
        <v>0</v>
      </c>
      <c r="W87" s="97">
        <f>W88</f>
        <v>0</v>
      </c>
      <c r="X87" s="97">
        <f t="shared" si="15"/>
        <v>0</v>
      </c>
      <c r="Y87" s="97">
        <f>Y88</f>
        <v>0</v>
      </c>
      <c r="Z87" s="97">
        <f>Z88</f>
        <v>0</v>
      </c>
      <c r="AA87" s="97">
        <f>'10'!N86</f>
        <v>0</v>
      </c>
      <c r="AB87" s="97">
        <f>AB88</f>
        <v>0</v>
      </c>
      <c r="AC87" s="97">
        <f t="shared" si="16"/>
        <v>0</v>
      </c>
      <c r="AD87" s="97">
        <f>AD88</f>
        <v>0</v>
      </c>
      <c r="AE87" s="97">
        <f>AE88</f>
        <v>0</v>
      </c>
      <c r="AF87" s="97">
        <f>'10'!P86</f>
        <v>0</v>
      </c>
      <c r="AG87" s="97">
        <f>AG88</f>
        <v>0</v>
      </c>
      <c r="AH87" s="87">
        <f t="shared" si="2"/>
        <v>0</v>
      </c>
      <c r="AI87" s="97" t="e">
        <f t="shared" si="3"/>
        <v>#DIV/0!</v>
      </c>
      <c r="AJ87" s="97">
        <f t="shared" si="17"/>
        <v>0</v>
      </c>
      <c r="AK87" s="97">
        <v>0</v>
      </c>
      <c r="AL87" s="97">
        <f t="shared" si="18"/>
        <v>0</v>
      </c>
      <c r="AM87" s="97">
        <v>0</v>
      </c>
      <c r="AN87" s="87">
        <f t="shared" si="4"/>
        <v>0</v>
      </c>
      <c r="AO87" s="97" t="e">
        <f t="shared" si="5"/>
        <v>#DIV/0!</v>
      </c>
      <c r="AP87" s="87">
        <f t="shared" si="6"/>
        <v>0</v>
      </c>
      <c r="AQ87" s="87">
        <v>0</v>
      </c>
      <c r="AR87" s="173" t="str">
        <f>'10'!T86</f>
        <v>нд</v>
      </c>
      <c r="AS87" s="9"/>
    </row>
    <row r="88" spans="1:45" ht="47.25" hidden="1">
      <c r="A88" s="108" t="s">
        <v>872</v>
      </c>
      <c r="B88" s="109" t="s">
        <v>253</v>
      </c>
      <c r="C88" s="110" t="s">
        <v>254</v>
      </c>
      <c r="D88" s="97">
        <f>'10'!G87</f>
        <v>0</v>
      </c>
      <c r="E88" s="97">
        <v>0</v>
      </c>
      <c r="F88" s="97">
        <v>0</v>
      </c>
      <c r="G88" s="97">
        <f t="shared" si="99"/>
        <v>0</v>
      </c>
      <c r="H88" s="97">
        <v>0</v>
      </c>
      <c r="I88" s="97">
        <f t="shared" si="8"/>
        <v>0</v>
      </c>
      <c r="J88" s="97">
        <f t="shared" si="9"/>
        <v>0</v>
      </c>
      <c r="K88" s="97">
        <f t="shared" si="10"/>
        <v>0</v>
      </c>
      <c r="L88" s="97">
        <f t="shared" si="11"/>
        <v>0</v>
      </c>
      <c r="M88" s="97">
        <f t="shared" si="12"/>
        <v>0</v>
      </c>
      <c r="N88" s="97">
        <f t="shared" si="13"/>
        <v>0</v>
      </c>
      <c r="O88" s="97">
        <v>0</v>
      </c>
      <c r="P88" s="97">
        <v>0</v>
      </c>
      <c r="Q88" s="97">
        <f>'10'!I87</f>
        <v>0</v>
      </c>
      <c r="R88" s="97">
        <v>0</v>
      </c>
      <c r="S88" s="97">
        <f t="shared" si="14"/>
        <v>0</v>
      </c>
      <c r="T88" s="97">
        <v>0</v>
      </c>
      <c r="U88" s="97">
        <v>0</v>
      </c>
      <c r="V88" s="97">
        <f>'10'!L87</f>
        <v>0</v>
      </c>
      <c r="W88" s="97">
        <v>0</v>
      </c>
      <c r="X88" s="97">
        <f t="shared" si="15"/>
        <v>0</v>
      </c>
      <c r="Y88" s="97">
        <v>0</v>
      </c>
      <c r="Z88" s="97">
        <v>0</v>
      </c>
      <c r="AA88" s="97">
        <f>'10'!N87</f>
        <v>0</v>
      </c>
      <c r="AB88" s="97">
        <v>0</v>
      </c>
      <c r="AC88" s="97">
        <f t="shared" si="16"/>
        <v>0</v>
      </c>
      <c r="AD88" s="97">
        <v>0</v>
      </c>
      <c r="AE88" s="97">
        <v>0</v>
      </c>
      <c r="AF88" s="97">
        <f>'10'!P87</f>
        <v>0</v>
      </c>
      <c r="AG88" s="97">
        <v>0</v>
      </c>
      <c r="AH88" s="87">
        <f t="shared" si="2"/>
        <v>0</v>
      </c>
      <c r="AI88" s="97" t="e">
        <f t="shared" si="3"/>
        <v>#DIV/0!</v>
      </c>
      <c r="AJ88" s="97">
        <f t="shared" si="17"/>
        <v>0</v>
      </c>
      <c r="AK88" s="97">
        <v>0</v>
      </c>
      <c r="AL88" s="97">
        <f t="shared" si="18"/>
        <v>0</v>
      </c>
      <c r="AM88" s="97">
        <v>0</v>
      </c>
      <c r="AN88" s="87">
        <f t="shared" si="4"/>
        <v>0</v>
      </c>
      <c r="AO88" s="97" t="e">
        <f t="shared" si="5"/>
        <v>#DIV/0!</v>
      </c>
      <c r="AP88" s="87">
        <f t="shared" si="6"/>
        <v>0</v>
      </c>
      <c r="AQ88" s="87">
        <v>0</v>
      </c>
      <c r="AR88" s="173" t="str">
        <f>'10'!T87</f>
        <v>нд</v>
      </c>
      <c r="AS88" s="9"/>
    </row>
    <row r="89" spans="1:45" ht="31.5" hidden="1">
      <c r="A89" s="94" t="s">
        <v>873</v>
      </c>
      <c r="B89" s="95" t="s">
        <v>458</v>
      </c>
      <c r="C89" s="90" t="s">
        <v>416</v>
      </c>
      <c r="D89" s="97">
        <f>'10'!G88</f>
        <v>0</v>
      </c>
      <c r="E89" s="97">
        <v>0</v>
      </c>
      <c r="F89" s="97">
        <v>0</v>
      </c>
      <c r="G89" s="97">
        <f t="shared" si="99"/>
        <v>0</v>
      </c>
      <c r="H89" s="97">
        <v>0</v>
      </c>
      <c r="I89" s="97">
        <f t="shared" si="8"/>
        <v>0</v>
      </c>
      <c r="J89" s="97">
        <f t="shared" si="9"/>
        <v>0</v>
      </c>
      <c r="K89" s="97">
        <f t="shared" si="10"/>
        <v>0</v>
      </c>
      <c r="L89" s="97">
        <f t="shared" si="11"/>
        <v>0</v>
      </c>
      <c r="M89" s="97">
        <f t="shared" si="12"/>
        <v>0</v>
      </c>
      <c r="N89" s="97">
        <f t="shared" si="13"/>
        <v>0</v>
      </c>
      <c r="O89" s="97">
        <v>0</v>
      </c>
      <c r="P89" s="97">
        <v>0</v>
      </c>
      <c r="Q89" s="97">
        <f>'10'!I88</f>
        <v>0</v>
      </c>
      <c r="R89" s="97">
        <v>0</v>
      </c>
      <c r="S89" s="97">
        <f t="shared" si="14"/>
        <v>0</v>
      </c>
      <c r="T89" s="97">
        <v>0</v>
      </c>
      <c r="U89" s="97">
        <v>0</v>
      </c>
      <c r="V89" s="97">
        <f>'10'!L88</f>
        <v>0</v>
      </c>
      <c r="W89" s="97">
        <v>0</v>
      </c>
      <c r="X89" s="97">
        <f t="shared" si="15"/>
        <v>0</v>
      </c>
      <c r="Y89" s="97">
        <v>0</v>
      </c>
      <c r="Z89" s="97">
        <v>0</v>
      </c>
      <c r="AA89" s="97">
        <f>'10'!N88</f>
        <v>0</v>
      </c>
      <c r="AB89" s="97">
        <v>0</v>
      </c>
      <c r="AC89" s="97">
        <f t="shared" si="16"/>
        <v>0</v>
      </c>
      <c r="AD89" s="97">
        <v>0</v>
      </c>
      <c r="AE89" s="97">
        <v>0</v>
      </c>
      <c r="AF89" s="97">
        <f>'10'!P88</f>
        <v>0</v>
      </c>
      <c r="AG89" s="97">
        <v>0</v>
      </c>
      <c r="AH89" s="87">
        <f t="shared" si="2"/>
        <v>0</v>
      </c>
      <c r="AI89" s="97" t="e">
        <f t="shared" si="3"/>
        <v>#DIV/0!</v>
      </c>
      <c r="AJ89" s="97">
        <f t="shared" si="17"/>
        <v>0</v>
      </c>
      <c r="AK89" s="97">
        <v>0</v>
      </c>
      <c r="AL89" s="97">
        <f t="shared" si="18"/>
        <v>0</v>
      </c>
      <c r="AM89" s="97">
        <v>0</v>
      </c>
      <c r="AN89" s="87">
        <f t="shared" si="4"/>
        <v>0</v>
      </c>
      <c r="AO89" s="97" t="e">
        <f t="shared" si="5"/>
        <v>#DIV/0!</v>
      </c>
      <c r="AP89" s="87">
        <f t="shared" si="6"/>
        <v>0</v>
      </c>
      <c r="AQ89" s="87">
        <v>0</v>
      </c>
      <c r="AR89" s="173" t="str">
        <f>'10'!T88</f>
        <v>нд</v>
      </c>
      <c r="AS89" s="9"/>
    </row>
    <row r="90" spans="1:45" ht="47.25" hidden="1">
      <c r="A90" s="94" t="s">
        <v>874</v>
      </c>
      <c r="B90" s="95" t="s">
        <v>459</v>
      </c>
      <c r="C90" s="90" t="s">
        <v>416</v>
      </c>
      <c r="D90" s="97">
        <f>'10'!G89</f>
        <v>0</v>
      </c>
      <c r="E90" s="97">
        <v>0</v>
      </c>
      <c r="F90" s="97">
        <v>0</v>
      </c>
      <c r="G90" s="97">
        <f t="shared" si="99"/>
        <v>0</v>
      </c>
      <c r="H90" s="97">
        <v>0</v>
      </c>
      <c r="I90" s="97">
        <f t="shared" si="8"/>
        <v>0</v>
      </c>
      <c r="J90" s="97">
        <f t="shared" si="9"/>
        <v>0</v>
      </c>
      <c r="K90" s="97">
        <f t="shared" si="10"/>
        <v>0</v>
      </c>
      <c r="L90" s="97">
        <f t="shared" si="11"/>
        <v>0</v>
      </c>
      <c r="M90" s="97">
        <f t="shared" si="12"/>
        <v>0</v>
      </c>
      <c r="N90" s="97">
        <f t="shared" si="13"/>
        <v>0</v>
      </c>
      <c r="O90" s="97">
        <f>O91+O93+O94+O95+O96+O97+O98+O99</f>
        <v>0</v>
      </c>
      <c r="P90" s="97">
        <f>P91+P93+P94+P95+P96+P97+P98+P99</f>
        <v>0</v>
      </c>
      <c r="Q90" s="97">
        <f>'10'!I89</f>
        <v>0</v>
      </c>
      <c r="R90" s="97">
        <f>R91+R93+R94+R95+R96+R97+R98+R99</f>
        <v>0</v>
      </c>
      <c r="S90" s="97">
        <f t="shared" si="14"/>
        <v>0</v>
      </c>
      <c r="T90" s="97">
        <f>T91+T93+T94+T95+T96+T97+T98+T99</f>
        <v>0</v>
      </c>
      <c r="U90" s="97">
        <f>U91+U93+U94+U95+U96+U97+U98+U99</f>
        <v>0</v>
      </c>
      <c r="V90" s="97">
        <f>'10'!L89</f>
        <v>0</v>
      </c>
      <c r="W90" s="97">
        <f>W91+W93+W94+W95+W96+W97+W98+W99</f>
        <v>0</v>
      </c>
      <c r="X90" s="97">
        <f t="shared" si="15"/>
        <v>0</v>
      </c>
      <c r="Y90" s="97">
        <f>Y91+Y93+Y94+Y95+Y96+Y97+Y98+Y99</f>
        <v>0</v>
      </c>
      <c r="Z90" s="97">
        <f>Z91+Z93+Z94+Z95+Z96+Z97+Z98+Z99</f>
        <v>0</v>
      </c>
      <c r="AA90" s="97">
        <f>'10'!N89</f>
        <v>0</v>
      </c>
      <c r="AB90" s="97">
        <f>AB91+AB93+AB94+AB95+AB96+AB97+AB98+AB99</f>
        <v>0</v>
      </c>
      <c r="AC90" s="97">
        <f t="shared" si="16"/>
        <v>0</v>
      </c>
      <c r="AD90" s="97">
        <f>AD91+AD93+AD94+AD95+AD96+AD97+AD98+AD99</f>
        <v>0</v>
      </c>
      <c r="AE90" s="97">
        <f>AE91+AE93+AE94+AE95+AE96+AE97+AE98+AE99</f>
        <v>0</v>
      </c>
      <c r="AF90" s="97">
        <f>'10'!P89</f>
        <v>0</v>
      </c>
      <c r="AG90" s="97">
        <f>AG91+AG93+AG94+AG95+AG96+AG97+AG98+AG99</f>
        <v>0</v>
      </c>
      <c r="AH90" s="87">
        <f t="shared" si="2"/>
        <v>0</v>
      </c>
      <c r="AI90" s="97" t="e">
        <f t="shared" si="3"/>
        <v>#DIV/0!</v>
      </c>
      <c r="AJ90" s="97">
        <f t="shared" si="17"/>
        <v>0</v>
      </c>
      <c r="AK90" s="97">
        <v>0</v>
      </c>
      <c r="AL90" s="97">
        <f t="shared" si="18"/>
        <v>0</v>
      </c>
      <c r="AM90" s="97">
        <v>0</v>
      </c>
      <c r="AN90" s="87">
        <f t="shared" si="4"/>
        <v>0</v>
      </c>
      <c r="AO90" s="97" t="e">
        <f t="shared" si="5"/>
        <v>#DIV/0!</v>
      </c>
      <c r="AP90" s="87">
        <f t="shared" si="6"/>
        <v>0</v>
      </c>
      <c r="AQ90" s="87">
        <v>0</v>
      </c>
      <c r="AR90" s="173" t="str">
        <f>'10'!T89</f>
        <v>нд</v>
      </c>
      <c r="AS90" s="9"/>
    </row>
    <row r="91" spans="1:45" ht="63" hidden="1">
      <c r="A91" s="94" t="s">
        <v>875</v>
      </c>
      <c r="B91" s="95" t="s">
        <v>460</v>
      </c>
      <c r="C91" s="110" t="s">
        <v>416</v>
      </c>
      <c r="D91" s="97">
        <f>'10'!G90</f>
        <v>0</v>
      </c>
      <c r="E91" s="97">
        <v>0</v>
      </c>
      <c r="F91" s="97">
        <v>0</v>
      </c>
      <c r="G91" s="97">
        <f t="shared" si="99"/>
        <v>0</v>
      </c>
      <c r="H91" s="97">
        <v>0</v>
      </c>
      <c r="I91" s="97">
        <f t="shared" si="8"/>
        <v>0</v>
      </c>
      <c r="J91" s="97">
        <f t="shared" si="9"/>
        <v>0</v>
      </c>
      <c r="K91" s="97">
        <f t="shared" si="10"/>
        <v>0</v>
      </c>
      <c r="L91" s="97">
        <f t="shared" si="11"/>
        <v>0</v>
      </c>
      <c r="M91" s="97">
        <f t="shared" si="12"/>
        <v>0</v>
      </c>
      <c r="N91" s="97">
        <f t="shared" si="13"/>
        <v>0</v>
      </c>
      <c r="O91" s="97">
        <f t="shared" ref="O91:AG91" si="112">O92</f>
        <v>0</v>
      </c>
      <c r="P91" s="97">
        <f t="shared" si="112"/>
        <v>0</v>
      </c>
      <c r="Q91" s="97">
        <f>'10'!I90</f>
        <v>0</v>
      </c>
      <c r="R91" s="97">
        <f t="shared" si="112"/>
        <v>0</v>
      </c>
      <c r="S91" s="97">
        <f t="shared" si="14"/>
        <v>0</v>
      </c>
      <c r="T91" s="97">
        <f t="shared" si="112"/>
        <v>0</v>
      </c>
      <c r="U91" s="97">
        <f t="shared" si="112"/>
        <v>0</v>
      </c>
      <c r="V91" s="97">
        <f>'10'!L90</f>
        <v>0</v>
      </c>
      <c r="W91" s="97">
        <f t="shared" si="112"/>
        <v>0</v>
      </c>
      <c r="X91" s="97">
        <f t="shared" si="15"/>
        <v>0</v>
      </c>
      <c r="Y91" s="97">
        <f t="shared" si="112"/>
        <v>0</v>
      </c>
      <c r="Z91" s="97">
        <f t="shared" si="112"/>
        <v>0</v>
      </c>
      <c r="AA91" s="97">
        <f>'10'!N90</f>
        <v>0</v>
      </c>
      <c r="AB91" s="97">
        <f t="shared" si="112"/>
        <v>0</v>
      </c>
      <c r="AC91" s="97">
        <f t="shared" si="16"/>
        <v>0</v>
      </c>
      <c r="AD91" s="97">
        <f t="shared" si="112"/>
        <v>0</v>
      </c>
      <c r="AE91" s="97">
        <f t="shared" si="112"/>
        <v>0</v>
      </c>
      <c r="AF91" s="97">
        <f>'10'!P90</f>
        <v>0</v>
      </c>
      <c r="AG91" s="97">
        <f t="shared" si="112"/>
        <v>0</v>
      </c>
      <c r="AH91" s="87">
        <f t="shared" si="2"/>
        <v>0</v>
      </c>
      <c r="AI91" s="97" t="e">
        <f t="shared" si="3"/>
        <v>#DIV/0!</v>
      </c>
      <c r="AJ91" s="97">
        <f t="shared" si="17"/>
        <v>0</v>
      </c>
      <c r="AK91" s="97">
        <v>0</v>
      </c>
      <c r="AL91" s="97">
        <f t="shared" si="18"/>
        <v>0</v>
      </c>
      <c r="AM91" s="97">
        <v>0</v>
      </c>
      <c r="AN91" s="87">
        <f t="shared" si="4"/>
        <v>0</v>
      </c>
      <c r="AO91" s="97" t="e">
        <f t="shared" si="5"/>
        <v>#DIV/0!</v>
      </c>
      <c r="AP91" s="87">
        <f t="shared" si="6"/>
        <v>0</v>
      </c>
      <c r="AQ91" s="87">
        <v>0</v>
      </c>
      <c r="AR91" s="173" t="str">
        <f>'10'!T90</f>
        <v>нд</v>
      </c>
      <c r="AS91" s="9"/>
    </row>
    <row r="92" spans="1:45" ht="47.25" hidden="1">
      <c r="A92" s="94" t="s">
        <v>876</v>
      </c>
      <c r="B92" s="95" t="s">
        <v>461</v>
      </c>
      <c r="C92" s="90" t="s">
        <v>416</v>
      </c>
      <c r="D92" s="97">
        <f>'10'!G91</f>
        <v>0</v>
      </c>
      <c r="E92" s="97">
        <v>0</v>
      </c>
      <c r="F92" s="97">
        <v>0</v>
      </c>
      <c r="G92" s="97">
        <f t="shared" si="99"/>
        <v>0</v>
      </c>
      <c r="H92" s="97">
        <v>0</v>
      </c>
      <c r="I92" s="97">
        <f t="shared" si="8"/>
        <v>0</v>
      </c>
      <c r="J92" s="97">
        <f t="shared" si="9"/>
        <v>0</v>
      </c>
      <c r="K92" s="97">
        <f t="shared" si="10"/>
        <v>0</v>
      </c>
      <c r="L92" s="97">
        <f t="shared" si="11"/>
        <v>0</v>
      </c>
      <c r="M92" s="97">
        <f t="shared" si="12"/>
        <v>0</v>
      </c>
      <c r="N92" s="97">
        <f t="shared" si="13"/>
        <v>0</v>
      </c>
      <c r="O92" s="97">
        <v>0</v>
      </c>
      <c r="P92" s="97">
        <v>0</v>
      </c>
      <c r="Q92" s="97">
        <f>'10'!I91</f>
        <v>0</v>
      </c>
      <c r="R92" s="97">
        <v>0</v>
      </c>
      <c r="S92" s="97">
        <f t="shared" si="14"/>
        <v>0</v>
      </c>
      <c r="T92" s="97">
        <v>0</v>
      </c>
      <c r="U92" s="97">
        <v>0</v>
      </c>
      <c r="V92" s="97">
        <f>'10'!L91</f>
        <v>0</v>
      </c>
      <c r="W92" s="97">
        <v>0</v>
      </c>
      <c r="X92" s="97">
        <f t="shared" si="15"/>
        <v>0</v>
      </c>
      <c r="Y92" s="97">
        <v>0</v>
      </c>
      <c r="Z92" s="97">
        <v>0</v>
      </c>
      <c r="AA92" s="97">
        <f>'10'!N91</f>
        <v>0</v>
      </c>
      <c r="AB92" s="97">
        <v>0</v>
      </c>
      <c r="AC92" s="97">
        <f t="shared" si="16"/>
        <v>0</v>
      </c>
      <c r="AD92" s="97">
        <v>0</v>
      </c>
      <c r="AE92" s="97">
        <v>0</v>
      </c>
      <c r="AF92" s="97">
        <f>'10'!P91</f>
        <v>0</v>
      </c>
      <c r="AG92" s="97">
        <v>0</v>
      </c>
      <c r="AH92" s="87">
        <f t="shared" si="2"/>
        <v>0</v>
      </c>
      <c r="AI92" s="97" t="e">
        <f t="shared" si="3"/>
        <v>#DIV/0!</v>
      </c>
      <c r="AJ92" s="97">
        <f t="shared" si="17"/>
        <v>0</v>
      </c>
      <c r="AK92" s="97">
        <v>0</v>
      </c>
      <c r="AL92" s="97">
        <f t="shared" si="18"/>
        <v>0</v>
      </c>
      <c r="AM92" s="97">
        <v>0</v>
      </c>
      <c r="AN92" s="87">
        <f t="shared" si="4"/>
        <v>0</v>
      </c>
      <c r="AO92" s="97" t="e">
        <f t="shared" si="5"/>
        <v>#DIV/0!</v>
      </c>
      <c r="AP92" s="87">
        <f t="shared" si="6"/>
        <v>0</v>
      </c>
      <c r="AQ92" s="87">
        <v>0</v>
      </c>
      <c r="AR92" s="173" t="str">
        <f>'10'!T91</f>
        <v>нд</v>
      </c>
      <c r="AS92" s="9"/>
    </row>
    <row r="93" spans="1:45" ht="47.25" hidden="1">
      <c r="A93" s="94" t="s">
        <v>877</v>
      </c>
      <c r="B93" s="95" t="s">
        <v>462</v>
      </c>
      <c r="C93" s="90" t="s">
        <v>416</v>
      </c>
      <c r="D93" s="97">
        <f>'10'!G92</f>
        <v>0</v>
      </c>
      <c r="E93" s="97">
        <v>0</v>
      </c>
      <c r="F93" s="97">
        <v>0</v>
      </c>
      <c r="G93" s="97">
        <f t="shared" si="99"/>
        <v>0</v>
      </c>
      <c r="H93" s="97">
        <v>0</v>
      </c>
      <c r="I93" s="97">
        <f t="shared" si="8"/>
        <v>0</v>
      </c>
      <c r="J93" s="97">
        <f t="shared" si="9"/>
        <v>0</v>
      </c>
      <c r="K93" s="97">
        <f t="shared" si="10"/>
        <v>0</v>
      </c>
      <c r="L93" s="97">
        <f t="shared" si="11"/>
        <v>0</v>
      </c>
      <c r="M93" s="97">
        <f t="shared" si="12"/>
        <v>0</v>
      </c>
      <c r="N93" s="97">
        <f t="shared" si="13"/>
        <v>0</v>
      </c>
      <c r="O93" s="97">
        <v>0</v>
      </c>
      <c r="P93" s="97">
        <v>0</v>
      </c>
      <c r="Q93" s="97">
        <f>'10'!I92</f>
        <v>0</v>
      </c>
      <c r="R93" s="97">
        <v>0</v>
      </c>
      <c r="S93" s="97">
        <f t="shared" si="14"/>
        <v>0</v>
      </c>
      <c r="T93" s="97">
        <v>0</v>
      </c>
      <c r="U93" s="97">
        <v>0</v>
      </c>
      <c r="V93" s="97">
        <f>'10'!L92</f>
        <v>0</v>
      </c>
      <c r="W93" s="97">
        <v>0</v>
      </c>
      <c r="X93" s="97">
        <f t="shared" si="15"/>
        <v>0</v>
      </c>
      <c r="Y93" s="97">
        <v>0</v>
      </c>
      <c r="Z93" s="97">
        <v>0</v>
      </c>
      <c r="AA93" s="97">
        <f>'10'!N92</f>
        <v>0</v>
      </c>
      <c r="AB93" s="97">
        <v>0</v>
      </c>
      <c r="AC93" s="97">
        <f t="shared" si="16"/>
        <v>0</v>
      </c>
      <c r="AD93" s="97">
        <v>0</v>
      </c>
      <c r="AE93" s="97">
        <v>0</v>
      </c>
      <c r="AF93" s="97">
        <f>'10'!P92</f>
        <v>0</v>
      </c>
      <c r="AG93" s="97">
        <v>0</v>
      </c>
      <c r="AH93" s="87">
        <f t="shared" si="2"/>
        <v>0</v>
      </c>
      <c r="AI93" s="97" t="e">
        <f t="shared" si="3"/>
        <v>#DIV/0!</v>
      </c>
      <c r="AJ93" s="97">
        <f t="shared" si="17"/>
        <v>0</v>
      </c>
      <c r="AK93" s="97">
        <v>0</v>
      </c>
      <c r="AL93" s="97">
        <f t="shared" si="18"/>
        <v>0</v>
      </c>
      <c r="AM93" s="97">
        <v>0</v>
      </c>
      <c r="AN93" s="87">
        <f t="shared" si="4"/>
        <v>0</v>
      </c>
      <c r="AO93" s="97" t="e">
        <f t="shared" si="5"/>
        <v>#DIV/0!</v>
      </c>
      <c r="AP93" s="87">
        <f t="shared" si="6"/>
        <v>0</v>
      </c>
      <c r="AQ93" s="87">
        <v>0</v>
      </c>
      <c r="AR93" s="173" t="str">
        <f>'10'!T92</f>
        <v>нд</v>
      </c>
      <c r="AS93" s="9"/>
    </row>
    <row r="94" spans="1:45" ht="63" hidden="1">
      <c r="A94" s="94" t="s">
        <v>463</v>
      </c>
      <c r="B94" s="95" t="s">
        <v>464</v>
      </c>
      <c r="C94" s="90" t="s">
        <v>416</v>
      </c>
      <c r="D94" s="97">
        <f>'10'!G93</f>
        <v>0</v>
      </c>
      <c r="E94" s="97">
        <v>0</v>
      </c>
      <c r="F94" s="97">
        <v>0</v>
      </c>
      <c r="G94" s="97">
        <f t="shared" si="99"/>
        <v>0</v>
      </c>
      <c r="H94" s="97">
        <v>0</v>
      </c>
      <c r="I94" s="97">
        <f t="shared" si="8"/>
        <v>0</v>
      </c>
      <c r="J94" s="97">
        <f t="shared" si="9"/>
        <v>0</v>
      </c>
      <c r="K94" s="97">
        <f t="shared" si="10"/>
        <v>0</v>
      </c>
      <c r="L94" s="97">
        <f t="shared" si="11"/>
        <v>0</v>
      </c>
      <c r="M94" s="97">
        <f t="shared" si="12"/>
        <v>0</v>
      </c>
      <c r="N94" s="97">
        <f t="shared" si="13"/>
        <v>0</v>
      </c>
      <c r="O94" s="97">
        <v>0</v>
      </c>
      <c r="P94" s="97">
        <v>0</v>
      </c>
      <c r="Q94" s="97">
        <f>'10'!I93</f>
        <v>0</v>
      </c>
      <c r="R94" s="97">
        <v>0</v>
      </c>
      <c r="S94" s="97">
        <f t="shared" si="14"/>
        <v>0</v>
      </c>
      <c r="T94" s="97">
        <v>0</v>
      </c>
      <c r="U94" s="97">
        <v>0</v>
      </c>
      <c r="V94" s="97">
        <f>'10'!L93</f>
        <v>0</v>
      </c>
      <c r="W94" s="97">
        <v>0</v>
      </c>
      <c r="X94" s="97">
        <f t="shared" si="15"/>
        <v>0</v>
      </c>
      <c r="Y94" s="97">
        <v>0</v>
      </c>
      <c r="Z94" s="97">
        <v>0</v>
      </c>
      <c r="AA94" s="97">
        <f>'10'!N93</f>
        <v>0</v>
      </c>
      <c r="AB94" s="97">
        <v>0</v>
      </c>
      <c r="AC94" s="97">
        <f t="shared" si="16"/>
        <v>0</v>
      </c>
      <c r="AD94" s="97">
        <v>0</v>
      </c>
      <c r="AE94" s="97">
        <v>0</v>
      </c>
      <c r="AF94" s="97">
        <f>'10'!P93</f>
        <v>0</v>
      </c>
      <c r="AG94" s="97">
        <v>0</v>
      </c>
      <c r="AH94" s="87">
        <f t="shared" si="2"/>
        <v>0</v>
      </c>
      <c r="AI94" s="97" t="e">
        <f t="shared" si="3"/>
        <v>#DIV/0!</v>
      </c>
      <c r="AJ94" s="97">
        <f t="shared" si="17"/>
        <v>0</v>
      </c>
      <c r="AK94" s="97">
        <v>0</v>
      </c>
      <c r="AL94" s="97">
        <f t="shared" si="18"/>
        <v>0</v>
      </c>
      <c r="AM94" s="97">
        <v>0</v>
      </c>
      <c r="AN94" s="87">
        <f t="shared" si="4"/>
        <v>0</v>
      </c>
      <c r="AO94" s="97" t="e">
        <f t="shared" si="5"/>
        <v>#DIV/0!</v>
      </c>
      <c r="AP94" s="87">
        <f t="shared" si="6"/>
        <v>0</v>
      </c>
      <c r="AQ94" s="87">
        <v>0</v>
      </c>
      <c r="AR94" s="173" t="str">
        <f>'10'!T93</f>
        <v>нд</v>
      </c>
      <c r="AS94" s="9"/>
    </row>
    <row r="95" spans="1:45" ht="47.25" hidden="1">
      <c r="A95" s="94" t="s">
        <v>465</v>
      </c>
      <c r="B95" s="95" t="s">
        <v>466</v>
      </c>
      <c r="C95" s="90" t="s">
        <v>416</v>
      </c>
      <c r="D95" s="97">
        <f>'10'!G94</f>
        <v>0</v>
      </c>
      <c r="E95" s="97">
        <v>0</v>
      </c>
      <c r="F95" s="97">
        <v>0</v>
      </c>
      <c r="G95" s="97">
        <f t="shared" si="99"/>
        <v>0</v>
      </c>
      <c r="H95" s="97">
        <v>0</v>
      </c>
      <c r="I95" s="97">
        <f t="shared" si="8"/>
        <v>0</v>
      </c>
      <c r="J95" s="97">
        <f t="shared" si="9"/>
        <v>0</v>
      </c>
      <c r="K95" s="97">
        <f t="shared" si="10"/>
        <v>0</v>
      </c>
      <c r="L95" s="97">
        <f t="shared" si="11"/>
        <v>0</v>
      </c>
      <c r="M95" s="97">
        <f t="shared" si="12"/>
        <v>0</v>
      </c>
      <c r="N95" s="97">
        <f t="shared" si="13"/>
        <v>0</v>
      </c>
      <c r="O95" s="97">
        <v>0</v>
      </c>
      <c r="P95" s="97">
        <v>0</v>
      </c>
      <c r="Q95" s="97">
        <f>'10'!I94</f>
        <v>0</v>
      </c>
      <c r="R95" s="97">
        <v>0</v>
      </c>
      <c r="S95" s="97">
        <f t="shared" si="14"/>
        <v>0</v>
      </c>
      <c r="T95" s="97">
        <v>0</v>
      </c>
      <c r="U95" s="97">
        <v>0</v>
      </c>
      <c r="V95" s="97">
        <f>'10'!L94</f>
        <v>0</v>
      </c>
      <c r="W95" s="97">
        <v>0</v>
      </c>
      <c r="X95" s="97">
        <f t="shared" si="15"/>
        <v>0</v>
      </c>
      <c r="Y95" s="97">
        <v>0</v>
      </c>
      <c r="Z95" s="97">
        <v>0</v>
      </c>
      <c r="AA95" s="97">
        <f>'10'!N94</f>
        <v>0</v>
      </c>
      <c r="AB95" s="97">
        <v>0</v>
      </c>
      <c r="AC95" s="97">
        <f t="shared" si="16"/>
        <v>0</v>
      </c>
      <c r="AD95" s="97">
        <v>0</v>
      </c>
      <c r="AE95" s="97">
        <v>0</v>
      </c>
      <c r="AF95" s="97">
        <f>'10'!P94</f>
        <v>0</v>
      </c>
      <c r="AG95" s="97">
        <v>0</v>
      </c>
      <c r="AH95" s="87">
        <f t="shared" ref="AH95:AH111" si="113">D95-I95</f>
        <v>0</v>
      </c>
      <c r="AI95" s="97" t="e">
        <f t="shared" ref="AI95:AI111" si="114">I95/D95*100</f>
        <v>#DIV/0!</v>
      </c>
      <c r="AJ95" s="97">
        <f t="shared" si="17"/>
        <v>0</v>
      </c>
      <c r="AK95" s="97">
        <v>0</v>
      </c>
      <c r="AL95" s="97">
        <f t="shared" si="18"/>
        <v>0</v>
      </c>
      <c r="AM95" s="97">
        <v>0</v>
      </c>
      <c r="AN95" s="87">
        <f t="shared" ref="AN95:AN111" si="115">G95-L95</f>
        <v>0</v>
      </c>
      <c r="AO95" s="97" t="e">
        <f t="shared" ref="AO95:AO111" si="116">L95/G95*100</f>
        <v>#DIV/0!</v>
      </c>
      <c r="AP95" s="87">
        <f t="shared" ref="AP95:AP111" si="117">H95-M95</f>
        <v>0</v>
      </c>
      <c r="AQ95" s="87">
        <v>0</v>
      </c>
      <c r="AR95" s="173" t="str">
        <f>'10'!T94</f>
        <v>нд</v>
      </c>
      <c r="AS95" s="9"/>
    </row>
    <row r="96" spans="1:45" ht="31.5" hidden="1">
      <c r="A96" s="94" t="s">
        <v>467</v>
      </c>
      <c r="B96" s="95" t="s">
        <v>468</v>
      </c>
      <c r="C96" s="90" t="s">
        <v>416</v>
      </c>
      <c r="D96" s="97">
        <f>'10'!G95</f>
        <v>0</v>
      </c>
      <c r="E96" s="97">
        <v>0</v>
      </c>
      <c r="F96" s="97">
        <v>0</v>
      </c>
      <c r="G96" s="97">
        <f t="shared" si="99"/>
        <v>0</v>
      </c>
      <c r="H96" s="97">
        <v>0</v>
      </c>
      <c r="I96" s="97">
        <f t="shared" si="8"/>
        <v>0</v>
      </c>
      <c r="J96" s="97">
        <f t="shared" si="9"/>
        <v>0</v>
      </c>
      <c r="K96" s="97">
        <f t="shared" si="10"/>
        <v>0</v>
      </c>
      <c r="L96" s="97">
        <f t="shared" si="11"/>
        <v>0</v>
      </c>
      <c r="M96" s="97">
        <f t="shared" si="12"/>
        <v>0</v>
      </c>
      <c r="N96" s="97">
        <f t="shared" si="13"/>
        <v>0</v>
      </c>
      <c r="O96" s="97">
        <v>0</v>
      </c>
      <c r="P96" s="97">
        <v>0</v>
      </c>
      <c r="Q96" s="97">
        <f>'10'!I95</f>
        <v>0</v>
      </c>
      <c r="R96" s="97">
        <v>0</v>
      </c>
      <c r="S96" s="97">
        <f t="shared" si="14"/>
        <v>0</v>
      </c>
      <c r="T96" s="97">
        <v>0</v>
      </c>
      <c r="U96" s="97">
        <v>0</v>
      </c>
      <c r="V96" s="97">
        <f>'10'!L95</f>
        <v>0</v>
      </c>
      <c r="W96" s="97">
        <v>0</v>
      </c>
      <c r="X96" s="97">
        <f t="shared" si="15"/>
        <v>0</v>
      </c>
      <c r="Y96" s="97">
        <v>0</v>
      </c>
      <c r="Z96" s="97">
        <v>0</v>
      </c>
      <c r="AA96" s="97">
        <f>'10'!N95</f>
        <v>0</v>
      </c>
      <c r="AB96" s="97">
        <v>0</v>
      </c>
      <c r="AC96" s="97">
        <f t="shared" si="16"/>
        <v>0</v>
      </c>
      <c r="AD96" s="97">
        <v>0</v>
      </c>
      <c r="AE96" s="97">
        <v>0</v>
      </c>
      <c r="AF96" s="97">
        <f>'10'!P95</f>
        <v>0</v>
      </c>
      <c r="AG96" s="97">
        <v>0</v>
      </c>
      <c r="AH96" s="87">
        <f t="shared" si="113"/>
        <v>0</v>
      </c>
      <c r="AI96" s="97" t="e">
        <f t="shared" si="114"/>
        <v>#DIV/0!</v>
      </c>
      <c r="AJ96" s="97">
        <f t="shared" si="17"/>
        <v>0</v>
      </c>
      <c r="AK96" s="97">
        <v>0</v>
      </c>
      <c r="AL96" s="97">
        <f t="shared" si="18"/>
        <v>0</v>
      </c>
      <c r="AM96" s="97">
        <v>0</v>
      </c>
      <c r="AN96" s="87">
        <f t="shared" si="115"/>
        <v>0</v>
      </c>
      <c r="AO96" s="97" t="e">
        <f t="shared" si="116"/>
        <v>#DIV/0!</v>
      </c>
      <c r="AP96" s="87">
        <f t="shared" si="117"/>
        <v>0</v>
      </c>
      <c r="AQ96" s="87">
        <v>0</v>
      </c>
      <c r="AR96" s="173" t="str">
        <f>'10'!T95</f>
        <v>нд</v>
      </c>
      <c r="AS96" s="9"/>
    </row>
    <row r="97" spans="1:45" ht="47.25" hidden="1">
      <c r="A97" s="94" t="s">
        <v>469</v>
      </c>
      <c r="B97" s="95" t="s">
        <v>470</v>
      </c>
      <c r="C97" s="90" t="s">
        <v>416</v>
      </c>
      <c r="D97" s="97">
        <f>'10'!G96</f>
        <v>0</v>
      </c>
      <c r="E97" s="97">
        <v>0</v>
      </c>
      <c r="F97" s="97">
        <v>0</v>
      </c>
      <c r="G97" s="97">
        <f t="shared" si="99"/>
        <v>0</v>
      </c>
      <c r="H97" s="97">
        <v>0</v>
      </c>
      <c r="I97" s="97">
        <f t="shared" si="8"/>
        <v>0</v>
      </c>
      <c r="J97" s="97">
        <f t="shared" si="9"/>
        <v>0</v>
      </c>
      <c r="K97" s="97">
        <f t="shared" si="10"/>
        <v>0</v>
      </c>
      <c r="L97" s="97">
        <f t="shared" si="11"/>
        <v>0</v>
      </c>
      <c r="M97" s="97">
        <f t="shared" si="12"/>
        <v>0</v>
      </c>
      <c r="N97" s="97">
        <f t="shared" si="13"/>
        <v>0</v>
      </c>
      <c r="O97" s="97">
        <v>0</v>
      </c>
      <c r="P97" s="97">
        <v>0</v>
      </c>
      <c r="Q97" s="97">
        <f>'10'!I96</f>
        <v>0</v>
      </c>
      <c r="R97" s="97">
        <v>0</v>
      </c>
      <c r="S97" s="97">
        <f t="shared" si="14"/>
        <v>0</v>
      </c>
      <c r="T97" s="97">
        <v>0</v>
      </c>
      <c r="U97" s="97">
        <v>0</v>
      </c>
      <c r="V97" s="97">
        <f>'10'!L96</f>
        <v>0</v>
      </c>
      <c r="W97" s="97">
        <v>0</v>
      </c>
      <c r="X97" s="97">
        <f t="shared" si="15"/>
        <v>0</v>
      </c>
      <c r="Y97" s="97">
        <v>0</v>
      </c>
      <c r="Z97" s="97">
        <v>0</v>
      </c>
      <c r="AA97" s="97">
        <f>'10'!N96</f>
        <v>0</v>
      </c>
      <c r="AB97" s="97">
        <v>0</v>
      </c>
      <c r="AC97" s="97">
        <f t="shared" si="16"/>
        <v>0</v>
      </c>
      <c r="AD97" s="97">
        <v>0</v>
      </c>
      <c r="AE97" s="97">
        <v>0</v>
      </c>
      <c r="AF97" s="97">
        <f>'10'!P96</f>
        <v>0</v>
      </c>
      <c r="AG97" s="97">
        <v>0</v>
      </c>
      <c r="AH97" s="87">
        <f t="shared" si="113"/>
        <v>0</v>
      </c>
      <c r="AI97" s="97" t="e">
        <f t="shared" si="114"/>
        <v>#DIV/0!</v>
      </c>
      <c r="AJ97" s="97">
        <f t="shared" si="17"/>
        <v>0</v>
      </c>
      <c r="AK97" s="97">
        <v>0</v>
      </c>
      <c r="AL97" s="97">
        <f t="shared" si="18"/>
        <v>0</v>
      </c>
      <c r="AM97" s="97">
        <v>0</v>
      </c>
      <c r="AN97" s="87">
        <f t="shared" si="115"/>
        <v>0</v>
      </c>
      <c r="AO97" s="97" t="e">
        <f t="shared" si="116"/>
        <v>#DIV/0!</v>
      </c>
      <c r="AP97" s="87">
        <f t="shared" si="117"/>
        <v>0</v>
      </c>
      <c r="AQ97" s="87">
        <v>0</v>
      </c>
      <c r="AR97" s="173" t="str">
        <f>'10'!T96</f>
        <v>нд</v>
      </c>
      <c r="AS97" s="9"/>
    </row>
    <row r="98" spans="1:45" ht="63">
      <c r="A98" s="94" t="s">
        <v>471</v>
      </c>
      <c r="B98" s="95" t="s">
        <v>255</v>
      </c>
      <c r="C98" s="90" t="s">
        <v>416</v>
      </c>
      <c r="D98" s="97">
        <f>'10'!G97</f>
        <v>0</v>
      </c>
      <c r="E98" s="97">
        <v>0</v>
      </c>
      <c r="F98" s="97">
        <v>0</v>
      </c>
      <c r="G98" s="97">
        <f t="shared" si="99"/>
        <v>0</v>
      </c>
      <c r="H98" s="97">
        <v>0</v>
      </c>
      <c r="I98" s="97">
        <f t="shared" si="8"/>
        <v>0</v>
      </c>
      <c r="J98" s="97">
        <f t="shared" si="9"/>
        <v>0</v>
      </c>
      <c r="K98" s="97">
        <f t="shared" si="10"/>
        <v>0</v>
      </c>
      <c r="L98" s="97">
        <f t="shared" si="11"/>
        <v>0</v>
      </c>
      <c r="M98" s="97">
        <f t="shared" si="12"/>
        <v>0</v>
      </c>
      <c r="N98" s="97">
        <f t="shared" si="13"/>
        <v>0</v>
      </c>
      <c r="O98" s="97">
        <v>0</v>
      </c>
      <c r="P98" s="97">
        <v>0</v>
      </c>
      <c r="Q98" s="97">
        <f>'10'!I97</f>
        <v>0</v>
      </c>
      <c r="R98" s="97">
        <v>0</v>
      </c>
      <c r="S98" s="97">
        <f t="shared" si="14"/>
        <v>0</v>
      </c>
      <c r="T98" s="97">
        <v>0</v>
      </c>
      <c r="U98" s="97">
        <v>0</v>
      </c>
      <c r="V98" s="97">
        <f>'10'!L97</f>
        <v>0</v>
      </c>
      <c r="W98" s="97">
        <v>0</v>
      </c>
      <c r="X98" s="97">
        <f t="shared" si="15"/>
        <v>0</v>
      </c>
      <c r="Y98" s="97">
        <v>0</v>
      </c>
      <c r="Z98" s="97">
        <v>0</v>
      </c>
      <c r="AA98" s="97">
        <f>'10'!N97</f>
        <v>0</v>
      </c>
      <c r="AB98" s="97">
        <v>0</v>
      </c>
      <c r="AC98" s="97">
        <f t="shared" si="16"/>
        <v>0</v>
      </c>
      <c r="AD98" s="97">
        <v>0</v>
      </c>
      <c r="AE98" s="97">
        <v>0</v>
      </c>
      <c r="AF98" s="97">
        <f>'10'!P97</f>
        <v>0</v>
      </c>
      <c r="AG98" s="97">
        <v>0</v>
      </c>
      <c r="AH98" s="87">
        <f t="shared" si="113"/>
        <v>0</v>
      </c>
      <c r="AI98" s="97">
        <v>0</v>
      </c>
      <c r="AJ98" s="97">
        <f t="shared" si="17"/>
        <v>0</v>
      </c>
      <c r="AK98" s="97">
        <v>0</v>
      </c>
      <c r="AL98" s="97">
        <f t="shared" si="18"/>
        <v>0</v>
      </c>
      <c r="AM98" s="97">
        <v>0</v>
      </c>
      <c r="AN98" s="87">
        <f t="shared" si="115"/>
        <v>0</v>
      </c>
      <c r="AO98" s="97">
        <v>0</v>
      </c>
      <c r="AP98" s="87">
        <f t="shared" si="117"/>
        <v>0</v>
      </c>
      <c r="AQ98" s="87">
        <v>0</v>
      </c>
      <c r="AR98" s="173"/>
      <c r="AS98" s="9"/>
    </row>
    <row r="99" spans="1:45" ht="63" hidden="1">
      <c r="A99" s="94" t="s">
        <v>472</v>
      </c>
      <c r="B99" s="95" t="s">
        <v>473</v>
      </c>
      <c r="C99" s="90" t="s">
        <v>416</v>
      </c>
      <c r="D99" s="97">
        <f>'10'!G98</f>
        <v>0</v>
      </c>
      <c r="E99" s="97">
        <v>0</v>
      </c>
      <c r="F99" s="97">
        <v>0</v>
      </c>
      <c r="G99" s="97">
        <f t="shared" si="99"/>
        <v>0</v>
      </c>
      <c r="H99" s="97">
        <v>0</v>
      </c>
      <c r="I99" s="97">
        <f t="shared" si="8"/>
        <v>0</v>
      </c>
      <c r="J99" s="97">
        <f t="shared" si="9"/>
        <v>0</v>
      </c>
      <c r="K99" s="97">
        <f t="shared" si="10"/>
        <v>0</v>
      </c>
      <c r="L99" s="97">
        <f t="shared" si="11"/>
        <v>0</v>
      </c>
      <c r="M99" s="97">
        <f t="shared" si="12"/>
        <v>0</v>
      </c>
      <c r="N99" s="97">
        <f t="shared" si="13"/>
        <v>0</v>
      </c>
      <c r="O99" s="97">
        <v>0</v>
      </c>
      <c r="P99" s="97">
        <v>0</v>
      </c>
      <c r="Q99" s="97">
        <f>'10'!I98</f>
        <v>0</v>
      </c>
      <c r="R99" s="97">
        <v>0</v>
      </c>
      <c r="S99" s="97">
        <f t="shared" si="14"/>
        <v>0</v>
      </c>
      <c r="T99" s="97">
        <v>0</v>
      </c>
      <c r="U99" s="97">
        <v>0</v>
      </c>
      <c r="V99" s="97">
        <f>'10'!L98</f>
        <v>0</v>
      </c>
      <c r="W99" s="97">
        <v>0</v>
      </c>
      <c r="X99" s="97">
        <f t="shared" si="15"/>
        <v>0</v>
      </c>
      <c r="Y99" s="97">
        <v>0</v>
      </c>
      <c r="Z99" s="97">
        <v>0</v>
      </c>
      <c r="AA99" s="97">
        <f>'10'!N98</f>
        <v>0</v>
      </c>
      <c r="AB99" s="97">
        <v>0</v>
      </c>
      <c r="AC99" s="97">
        <f t="shared" si="16"/>
        <v>0</v>
      </c>
      <c r="AD99" s="97">
        <v>0</v>
      </c>
      <c r="AE99" s="97">
        <v>0</v>
      </c>
      <c r="AF99" s="97">
        <f>'10'!P98</f>
        <v>0</v>
      </c>
      <c r="AG99" s="97">
        <v>0</v>
      </c>
      <c r="AH99" s="87">
        <f t="shared" si="113"/>
        <v>0</v>
      </c>
      <c r="AI99" s="97" t="e">
        <f t="shared" si="114"/>
        <v>#DIV/0!</v>
      </c>
      <c r="AJ99" s="97">
        <f t="shared" si="17"/>
        <v>0</v>
      </c>
      <c r="AK99" s="97">
        <v>0</v>
      </c>
      <c r="AL99" s="97">
        <f t="shared" si="18"/>
        <v>0</v>
      </c>
      <c r="AM99" s="97">
        <v>0</v>
      </c>
      <c r="AN99" s="87">
        <f t="shared" si="115"/>
        <v>0</v>
      </c>
      <c r="AO99" s="97" t="e">
        <f t="shared" si="116"/>
        <v>#DIV/0!</v>
      </c>
      <c r="AP99" s="87">
        <f t="shared" si="117"/>
        <v>0</v>
      </c>
      <c r="AQ99" s="87">
        <v>0</v>
      </c>
      <c r="AR99" s="173" t="str">
        <f>'10'!T98</f>
        <v>нд</v>
      </c>
      <c r="AS99" s="9"/>
    </row>
    <row r="100" spans="1:45" ht="63" hidden="1">
      <c r="A100" s="94" t="s">
        <v>474</v>
      </c>
      <c r="B100" s="95" t="s">
        <v>475</v>
      </c>
      <c r="C100" s="90" t="s">
        <v>416</v>
      </c>
      <c r="D100" s="97">
        <f>'10'!G99</f>
        <v>0</v>
      </c>
      <c r="E100" s="97">
        <v>0</v>
      </c>
      <c r="F100" s="97">
        <v>0</v>
      </c>
      <c r="G100" s="97">
        <f t="shared" si="99"/>
        <v>0</v>
      </c>
      <c r="H100" s="97">
        <v>0</v>
      </c>
      <c r="I100" s="97">
        <f t="shared" si="8"/>
        <v>0</v>
      </c>
      <c r="J100" s="97">
        <f t="shared" si="9"/>
        <v>0</v>
      </c>
      <c r="K100" s="97">
        <f t="shared" si="10"/>
        <v>0</v>
      </c>
      <c r="L100" s="97">
        <f t="shared" si="11"/>
        <v>0</v>
      </c>
      <c r="M100" s="97">
        <f t="shared" si="12"/>
        <v>0</v>
      </c>
      <c r="N100" s="97">
        <f t="shared" si="13"/>
        <v>0</v>
      </c>
      <c r="O100" s="97">
        <v>0</v>
      </c>
      <c r="P100" s="97">
        <v>0</v>
      </c>
      <c r="Q100" s="97">
        <f>'10'!I99</f>
        <v>0</v>
      </c>
      <c r="R100" s="97">
        <v>0</v>
      </c>
      <c r="S100" s="97">
        <f t="shared" si="14"/>
        <v>0</v>
      </c>
      <c r="T100" s="97">
        <v>0</v>
      </c>
      <c r="U100" s="97">
        <v>0</v>
      </c>
      <c r="V100" s="97">
        <f>'10'!L99</f>
        <v>0</v>
      </c>
      <c r="W100" s="97">
        <v>0</v>
      </c>
      <c r="X100" s="97">
        <f t="shared" si="15"/>
        <v>0</v>
      </c>
      <c r="Y100" s="97">
        <v>0</v>
      </c>
      <c r="Z100" s="97">
        <v>0</v>
      </c>
      <c r="AA100" s="97">
        <f>'10'!N99</f>
        <v>0</v>
      </c>
      <c r="AB100" s="97">
        <v>0</v>
      </c>
      <c r="AC100" s="97">
        <f t="shared" si="16"/>
        <v>0</v>
      </c>
      <c r="AD100" s="97">
        <v>0</v>
      </c>
      <c r="AE100" s="97">
        <v>0</v>
      </c>
      <c r="AF100" s="97">
        <f>'10'!P99</f>
        <v>0</v>
      </c>
      <c r="AG100" s="97">
        <v>0</v>
      </c>
      <c r="AH100" s="87">
        <f t="shared" si="113"/>
        <v>0</v>
      </c>
      <c r="AI100" s="97" t="e">
        <f t="shared" si="114"/>
        <v>#DIV/0!</v>
      </c>
      <c r="AJ100" s="97">
        <f t="shared" si="17"/>
        <v>0</v>
      </c>
      <c r="AK100" s="97">
        <v>0</v>
      </c>
      <c r="AL100" s="97">
        <f t="shared" si="18"/>
        <v>0</v>
      </c>
      <c r="AM100" s="97">
        <v>0</v>
      </c>
      <c r="AN100" s="87">
        <f t="shared" si="115"/>
        <v>0</v>
      </c>
      <c r="AO100" s="97" t="e">
        <f t="shared" si="116"/>
        <v>#DIV/0!</v>
      </c>
      <c r="AP100" s="87">
        <f t="shared" si="117"/>
        <v>0</v>
      </c>
      <c r="AQ100" s="87">
        <v>0</v>
      </c>
      <c r="AR100" s="173" t="str">
        <f>'10'!T99</f>
        <v>нд</v>
      </c>
      <c r="AS100" s="9"/>
    </row>
    <row r="101" spans="1:45" ht="47.25">
      <c r="A101" s="94" t="s">
        <v>476</v>
      </c>
      <c r="B101" s="95" t="s">
        <v>256</v>
      </c>
      <c r="C101" s="90" t="s">
        <v>416</v>
      </c>
      <c r="D101" s="97">
        <f>'10'!G100</f>
        <v>0</v>
      </c>
      <c r="E101" s="97">
        <v>0</v>
      </c>
      <c r="F101" s="97">
        <v>0</v>
      </c>
      <c r="G101" s="97">
        <f t="shared" si="99"/>
        <v>0</v>
      </c>
      <c r="H101" s="97">
        <v>0</v>
      </c>
      <c r="I101" s="97">
        <f t="shared" si="8"/>
        <v>0</v>
      </c>
      <c r="J101" s="97">
        <f t="shared" si="9"/>
        <v>0</v>
      </c>
      <c r="K101" s="97">
        <f t="shared" si="10"/>
        <v>0</v>
      </c>
      <c r="L101" s="97">
        <f t="shared" si="11"/>
        <v>0</v>
      </c>
      <c r="M101" s="97">
        <f t="shared" si="12"/>
        <v>0</v>
      </c>
      <c r="N101" s="97">
        <f t="shared" si="13"/>
        <v>0</v>
      </c>
      <c r="O101" s="97">
        <v>0</v>
      </c>
      <c r="P101" s="97">
        <v>0</v>
      </c>
      <c r="Q101" s="97">
        <f>'10'!I100</f>
        <v>0</v>
      </c>
      <c r="R101" s="97">
        <v>0</v>
      </c>
      <c r="S101" s="97">
        <f t="shared" si="14"/>
        <v>0</v>
      </c>
      <c r="T101" s="97">
        <v>0</v>
      </c>
      <c r="U101" s="97">
        <v>0</v>
      </c>
      <c r="V101" s="97">
        <f>'10'!L100</f>
        <v>0</v>
      </c>
      <c r="W101" s="97">
        <v>0</v>
      </c>
      <c r="X101" s="97">
        <f t="shared" si="15"/>
        <v>0</v>
      </c>
      <c r="Y101" s="97">
        <v>0</v>
      </c>
      <c r="Z101" s="97">
        <v>0</v>
      </c>
      <c r="AA101" s="97">
        <f>'10'!N100</f>
        <v>0</v>
      </c>
      <c r="AB101" s="97">
        <v>0</v>
      </c>
      <c r="AC101" s="97">
        <f t="shared" si="16"/>
        <v>0</v>
      </c>
      <c r="AD101" s="97">
        <v>0</v>
      </c>
      <c r="AE101" s="97">
        <v>0</v>
      </c>
      <c r="AF101" s="97">
        <f>'10'!P100</f>
        <v>0</v>
      </c>
      <c r="AG101" s="97">
        <v>0</v>
      </c>
      <c r="AH101" s="87">
        <f t="shared" si="113"/>
        <v>0</v>
      </c>
      <c r="AI101" s="97">
        <v>0</v>
      </c>
      <c r="AJ101" s="97">
        <f t="shared" si="17"/>
        <v>0</v>
      </c>
      <c r="AK101" s="97">
        <v>0</v>
      </c>
      <c r="AL101" s="97">
        <f t="shared" si="18"/>
        <v>0</v>
      </c>
      <c r="AM101" s="97">
        <v>0</v>
      </c>
      <c r="AN101" s="87">
        <f t="shared" si="115"/>
        <v>0</v>
      </c>
      <c r="AO101" s="97">
        <v>0</v>
      </c>
      <c r="AP101" s="87">
        <f t="shared" si="117"/>
        <v>0</v>
      </c>
      <c r="AQ101" s="87">
        <v>0</v>
      </c>
      <c r="AR101" s="173"/>
      <c r="AS101" s="9"/>
    </row>
    <row r="102" spans="1:45" ht="47.25">
      <c r="A102" s="94" t="s">
        <v>477</v>
      </c>
      <c r="B102" s="95" t="s">
        <v>478</v>
      </c>
      <c r="C102" s="90" t="s">
        <v>416</v>
      </c>
      <c r="D102" s="97">
        <f>'10'!G101</f>
        <v>0</v>
      </c>
      <c r="E102" s="97">
        <v>0</v>
      </c>
      <c r="F102" s="97">
        <v>0</v>
      </c>
      <c r="G102" s="97">
        <f t="shared" si="99"/>
        <v>0</v>
      </c>
      <c r="H102" s="97">
        <v>0</v>
      </c>
      <c r="I102" s="97">
        <f t="shared" si="8"/>
        <v>0</v>
      </c>
      <c r="J102" s="97">
        <f t="shared" si="9"/>
        <v>0</v>
      </c>
      <c r="K102" s="97">
        <f t="shared" si="10"/>
        <v>0</v>
      </c>
      <c r="L102" s="97">
        <f t="shared" si="11"/>
        <v>0</v>
      </c>
      <c r="M102" s="97">
        <f t="shared" si="12"/>
        <v>0</v>
      </c>
      <c r="N102" s="97">
        <f t="shared" si="13"/>
        <v>0</v>
      </c>
      <c r="O102" s="97">
        <v>0</v>
      </c>
      <c r="P102" s="97">
        <v>0</v>
      </c>
      <c r="Q102" s="97">
        <f>'10'!I101</f>
        <v>0</v>
      </c>
      <c r="R102" s="97">
        <v>0</v>
      </c>
      <c r="S102" s="97">
        <f t="shared" si="14"/>
        <v>0</v>
      </c>
      <c r="T102" s="97">
        <v>0</v>
      </c>
      <c r="U102" s="97">
        <v>0</v>
      </c>
      <c r="V102" s="97">
        <f>'10'!L101</f>
        <v>0</v>
      </c>
      <c r="W102" s="97">
        <v>0</v>
      </c>
      <c r="X102" s="97">
        <f t="shared" si="15"/>
        <v>0</v>
      </c>
      <c r="Y102" s="97">
        <v>0</v>
      </c>
      <c r="Z102" s="97">
        <v>0</v>
      </c>
      <c r="AA102" s="97">
        <f>'10'!N101</f>
        <v>0</v>
      </c>
      <c r="AB102" s="97">
        <v>0</v>
      </c>
      <c r="AC102" s="97">
        <f t="shared" si="16"/>
        <v>0</v>
      </c>
      <c r="AD102" s="97">
        <v>0</v>
      </c>
      <c r="AE102" s="97">
        <v>0</v>
      </c>
      <c r="AF102" s="97">
        <f>'10'!P101</f>
        <v>0</v>
      </c>
      <c r="AG102" s="97">
        <v>0</v>
      </c>
      <c r="AH102" s="87">
        <f t="shared" si="113"/>
        <v>0</v>
      </c>
      <c r="AI102" s="97">
        <v>0</v>
      </c>
      <c r="AJ102" s="97">
        <f t="shared" si="17"/>
        <v>0</v>
      </c>
      <c r="AK102" s="97">
        <v>0</v>
      </c>
      <c r="AL102" s="97">
        <f t="shared" si="18"/>
        <v>0</v>
      </c>
      <c r="AM102" s="97">
        <v>0</v>
      </c>
      <c r="AN102" s="87">
        <f t="shared" si="115"/>
        <v>0</v>
      </c>
      <c r="AO102" s="97">
        <v>0</v>
      </c>
      <c r="AP102" s="87">
        <f t="shared" si="117"/>
        <v>0</v>
      </c>
      <c r="AQ102" s="87">
        <v>0</v>
      </c>
      <c r="AR102" s="173"/>
      <c r="AS102" s="9"/>
    </row>
    <row r="103" spans="1:45" ht="64.5" customHeight="1">
      <c r="A103" s="94" t="s">
        <v>479</v>
      </c>
      <c r="B103" s="95" t="s">
        <v>480</v>
      </c>
      <c r="C103" s="90" t="s">
        <v>416</v>
      </c>
      <c r="D103" s="97">
        <f>'10'!G102</f>
        <v>1.8701693300000004</v>
      </c>
      <c r="E103" s="97">
        <v>0</v>
      </c>
      <c r="F103" s="97">
        <v>0</v>
      </c>
      <c r="G103" s="97">
        <f t="shared" si="99"/>
        <v>1.8701693300000004</v>
      </c>
      <c r="H103" s="97">
        <v>0</v>
      </c>
      <c r="I103" s="97">
        <f t="shared" si="8"/>
        <v>1.6138982300000002</v>
      </c>
      <c r="J103" s="97">
        <f t="shared" si="9"/>
        <v>0</v>
      </c>
      <c r="K103" s="97">
        <f t="shared" si="10"/>
        <v>0</v>
      </c>
      <c r="L103" s="97">
        <f t="shared" si="11"/>
        <v>1.6138982300000002</v>
      </c>
      <c r="M103" s="97">
        <f t="shared" si="12"/>
        <v>0</v>
      </c>
      <c r="N103" s="97">
        <f t="shared" si="13"/>
        <v>1.1755931900000001</v>
      </c>
      <c r="O103" s="97">
        <f>O104+O109+O110+O111</f>
        <v>0</v>
      </c>
      <c r="P103" s="97">
        <f>P104+P109+P110+P111</f>
        <v>0</v>
      </c>
      <c r="Q103" s="97">
        <f>'10'!I102</f>
        <v>1.1755931900000001</v>
      </c>
      <c r="R103" s="97">
        <f>R104+R109+R110+R111</f>
        <v>0</v>
      </c>
      <c r="S103" s="97">
        <f t="shared" si="14"/>
        <v>0.43830504000000003</v>
      </c>
      <c r="T103" s="97">
        <f>T104+T109+T110+T111</f>
        <v>0</v>
      </c>
      <c r="U103" s="97">
        <f>U104+U109+U110+U111</f>
        <v>0</v>
      </c>
      <c r="V103" s="97">
        <f>'10'!L102</f>
        <v>0.43830504000000003</v>
      </c>
      <c r="W103" s="97">
        <f>W104+W109+W110+W111</f>
        <v>0</v>
      </c>
      <c r="X103" s="97">
        <f t="shared" si="15"/>
        <v>0</v>
      </c>
      <c r="Y103" s="97">
        <f>Y104+Y109+Y110+Y111</f>
        <v>0</v>
      </c>
      <c r="Z103" s="97">
        <f>Z104+Z109+Z110+Z111</f>
        <v>0</v>
      </c>
      <c r="AA103" s="97">
        <f>'10'!N102</f>
        <v>0</v>
      </c>
      <c r="AB103" s="97">
        <f>AB104+AB109+AB110+AB111</f>
        <v>0</v>
      </c>
      <c r="AC103" s="97">
        <f t="shared" si="16"/>
        <v>0</v>
      </c>
      <c r="AD103" s="97">
        <f>AD104+AD109+AD110+AD111</f>
        <v>0</v>
      </c>
      <c r="AE103" s="97">
        <f>AE104+AE109+AE110+AE111</f>
        <v>0</v>
      </c>
      <c r="AF103" s="97">
        <f>'10'!P102</f>
        <v>0</v>
      </c>
      <c r="AG103" s="97">
        <f>AG104+AG109+AG110+AG111</f>
        <v>0</v>
      </c>
      <c r="AH103" s="87">
        <f t="shared" si="113"/>
        <v>0.2562711000000002</v>
      </c>
      <c r="AI103" s="97">
        <f t="shared" si="114"/>
        <v>86.29690392794538</v>
      </c>
      <c r="AJ103" s="97">
        <f t="shared" si="17"/>
        <v>0</v>
      </c>
      <c r="AK103" s="97">
        <v>0</v>
      </c>
      <c r="AL103" s="97">
        <f t="shared" si="18"/>
        <v>0</v>
      </c>
      <c r="AM103" s="97">
        <v>0</v>
      </c>
      <c r="AN103" s="87">
        <f t="shared" si="115"/>
        <v>0.2562711000000002</v>
      </c>
      <c r="AO103" s="97">
        <f t="shared" si="116"/>
        <v>86.29690392794538</v>
      </c>
      <c r="AP103" s="87">
        <f t="shared" si="117"/>
        <v>0</v>
      </c>
      <c r="AQ103" s="87">
        <v>0</v>
      </c>
      <c r="AR103" s="173"/>
      <c r="AS103" s="9"/>
    </row>
    <row r="104" spans="1:45" ht="54" customHeight="1">
      <c r="A104" s="108" t="s">
        <v>481</v>
      </c>
      <c r="B104" s="109" t="s">
        <v>257</v>
      </c>
      <c r="C104" s="110" t="s">
        <v>416</v>
      </c>
      <c r="D104" s="113">
        <f>'10'!G103</f>
        <v>1.87016933</v>
      </c>
      <c r="E104" s="113">
        <v>0</v>
      </c>
      <c r="F104" s="113">
        <v>0</v>
      </c>
      <c r="G104" s="113">
        <f t="shared" si="99"/>
        <v>1.87016933</v>
      </c>
      <c r="H104" s="113">
        <v>0</v>
      </c>
      <c r="I104" s="113">
        <f t="shared" si="8"/>
        <v>1.6138982300000002</v>
      </c>
      <c r="J104" s="113">
        <f t="shared" si="9"/>
        <v>0</v>
      </c>
      <c r="K104" s="113">
        <f t="shared" si="10"/>
        <v>0</v>
      </c>
      <c r="L104" s="113">
        <f t="shared" si="11"/>
        <v>1.6138982300000002</v>
      </c>
      <c r="M104" s="113">
        <f t="shared" si="12"/>
        <v>0</v>
      </c>
      <c r="N104" s="113">
        <f t="shared" si="13"/>
        <v>1.1755931900000001</v>
      </c>
      <c r="O104" s="113">
        <f>O105+O107</f>
        <v>0</v>
      </c>
      <c r="P104" s="113">
        <f>P105+P107</f>
        <v>0</v>
      </c>
      <c r="Q104" s="113">
        <f>'10'!I103</f>
        <v>1.1755931900000001</v>
      </c>
      <c r="R104" s="113">
        <f>R105+R107</f>
        <v>0</v>
      </c>
      <c r="S104" s="113">
        <f t="shared" si="14"/>
        <v>0.43830504000000003</v>
      </c>
      <c r="T104" s="113">
        <f>T105+T107</f>
        <v>0</v>
      </c>
      <c r="U104" s="113">
        <f>U105+U107</f>
        <v>0</v>
      </c>
      <c r="V104" s="113">
        <f>'10'!L103</f>
        <v>0.43830504000000003</v>
      </c>
      <c r="W104" s="113">
        <f>W105+W107</f>
        <v>0</v>
      </c>
      <c r="X104" s="113">
        <f t="shared" si="15"/>
        <v>0</v>
      </c>
      <c r="Y104" s="113">
        <f>Y105+Y107</f>
        <v>0</v>
      </c>
      <c r="Z104" s="113">
        <f>Z105+Z107</f>
        <v>0</v>
      </c>
      <c r="AA104" s="113">
        <f>'10'!N103</f>
        <v>0</v>
      </c>
      <c r="AB104" s="113">
        <f>AB105+AB107</f>
        <v>0</v>
      </c>
      <c r="AC104" s="113">
        <f t="shared" si="16"/>
        <v>0</v>
      </c>
      <c r="AD104" s="113">
        <f>AD105+AD107</f>
        <v>0</v>
      </c>
      <c r="AE104" s="113">
        <f>AE105+AE107</f>
        <v>0</v>
      </c>
      <c r="AF104" s="113">
        <f>'10'!P103</f>
        <v>0</v>
      </c>
      <c r="AG104" s="113">
        <f>AG105+AG107</f>
        <v>0</v>
      </c>
      <c r="AH104" s="87">
        <f t="shared" si="113"/>
        <v>0.25627109999999975</v>
      </c>
      <c r="AI104" s="97">
        <f t="shared" si="114"/>
        <v>86.296903927945408</v>
      </c>
      <c r="AJ104" s="113">
        <f t="shared" si="17"/>
        <v>0</v>
      </c>
      <c r="AK104" s="113">
        <v>0</v>
      </c>
      <c r="AL104" s="113">
        <f t="shared" si="18"/>
        <v>0</v>
      </c>
      <c r="AM104" s="113">
        <v>0</v>
      </c>
      <c r="AN104" s="87">
        <f t="shared" si="115"/>
        <v>0.25627109999999975</v>
      </c>
      <c r="AO104" s="97">
        <f t="shared" si="116"/>
        <v>86.296903927945408</v>
      </c>
      <c r="AP104" s="87">
        <f t="shared" si="117"/>
        <v>0</v>
      </c>
      <c r="AQ104" s="87">
        <v>0</v>
      </c>
      <c r="AR104" s="204"/>
      <c r="AS104" s="9"/>
    </row>
    <row r="105" spans="1:45" ht="61.5" customHeight="1">
      <c r="A105" s="108" t="s">
        <v>258</v>
      </c>
      <c r="B105" s="112" t="s">
        <v>947</v>
      </c>
      <c r="C105" s="110" t="str">
        <f>'10'!C104</f>
        <v>Н_МСК_12</v>
      </c>
      <c r="D105" s="97">
        <f>'10'!G104</f>
        <v>0.31932195000000002</v>
      </c>
      <c r="E105" s="97">
        <v>0</v>
      </c>
      <c r="F105" s="97">
        <v>0</v>
      </c>
      <c r="G105" s="97">
        <f t="shared" si="99"/>
        <v>0.31932195000000002</v>
      </c>
      <c r="H105" s="97">
        <v>0</v>
      </c>
      <c r="I105" s="97">
        <f t="shared" si="8"/>
        <v>0.24610166999999999</v>
      </c>
      <c r="J105" s="97">
        <f t="shared" si="9"/>
        <v>0</v>
      </c>
      <c r="K105" s="97">
        <f t="shared" si="10"/>
        <v>0</v>
      </c>
      <c r="L105" s="97">
        <f t="shared" si="11"/>
        <v>0.24610166999999999</v>
      </c>
      <c r="M105" s="97">
        <f t="shared" si="12"/>
        <v>0</v>
      </c>
      <c r="N105" s="97">
        <f t="shared" si="13"/>
        <v>0.17389830000000001</v>
      </c>
      <c r="O105" s="97">
        <v>0</v>
      </c>
      <c r="P105" s="97">
        <v>0</v>
      </c>
      <c r="Q105" s="97">
        <f>'10'!I104</f>
        <v>0.17389830000000001</v>
      </c>
      <c r="R105" s="97">
        <v>0</v>
      </c>
      <c r="S105" s="97">
        <f t="shared" si="14"/>
        <v>7.2203370000000003E-2</v>
      </c>
      <c r="T105" s="97">
        <v>0</v>
      </c>
      <c r="U105" s="97">
        <v>0</v>
      </c>
      <c r="V105" s="97">
        <f>'10'!L104</f>
        <v>7.2203370000000003E-2</v>
      </c>
      <c r="W105" s="97">
        <v>0</v>
      </c>
      <c r="X105" s="97">
        <f t="shared" si="15"/>
        <v>0</v>
      </c>
      <c r="Y105" s="97">
        <v>0</v>
      </c>
      <c r="Z105" s="97">
        <v>0</v>
      </c>
      <c r="AA105" s="97">
        <f>'10'!N104</f>
        <v>0</v>
      </c>
      <c r="AB105" s="97">
        <v>0</v>
      </c>
      <c r="AC105" s="97">
        <f t="shared" si="16"/>
        <v>0</v>
      </c>
      <c r="AD105" s="97">
        <v>0</v>
      </c>
      <c r="AE105" s="97">
        <v>0</v>
      </c>
      <c r="AF105" s="97">
        <f>'10'!P104</f>
        <v>0</v>
      </c>
      <c r="AG105" s="97">
        <v>0</v>
      </c>
      <c r="AH105" s="87">
        <f t="shared" si="113"/>
        <v>7.3220280000000026E-2</v>
      </c>
      <c r="AI105" s="97">
        <f t="shared" si="114"/>
        <v>77.070076141023179</v>
      </c>
      <c r="AJ105" s="97">
        <f t="shared" si="17"/>
        <v>0</v>
      </c>
      <c r="AK105" s="97">
        <v>0</v>
      </c>
      <c r="AL105" s="97">
        <f t="shared" si="18"/>
        <v>0</v>
      </c>
      <c r="AM105" s="97">
        <v>0</v>
      </c>
      <c r="AN105" s="87">
        <f t="shared" si="115"/>
        <v>7.3220280000000026E-2</v>
      </c>
      <c r="AO105" s="97">
        <f t="shared" si="116"/>
        <v>77.070076141023179</v>
      </c>
      <c r="AP105" s="87">
        <f t="shared" si="117"/>
        <v>0</v>
      </c>
      <c r="AQ105" s="87">
        <v>0</v>
      </c>
      <c r="AR105" s="173"/>
      <c r="AS105" s="9"/>
    </row>
    <row r="106" spans="1:45" ht="47.25" hidden="1">
      <c r="A106" s="108" t="s">
        <v>261</v>
      </c>
      <c r="B106" s="112" t="s">
        <v>262</v>
      </c>
      <c r="C106" s="110" t="s">
        <v>263</v>
      </c>
      <c r="D106" s="114" t="str">
        <f>'10'!G105</f>
        <v>нд</v>
      </c>
      <c r="E106" s="114" t="s">
        <v>416</v>
      </c>
      <c r="F106" s="114" t="s">
        <v>416</v>
      </c>
      <c r="G106" s="114" t="s">
        <v>416</v>
      </c>
      <c r="H106" s="114" t="s">
        <v>416</v>
      </c>
      <c r="I106" s="114" t="s">
        <v>416</v>
      </c>
      <c r="J106" s="114" t="s">
        <v>416</v>
      </c>
      <c r="K106" s="114" t="s">
        <v>416</v>
      </c>
      <c r="L106" s="114" t="s">
        <v>416</v>
      </c>
      <c r="M106" s="114" t="s">
        <v>416</v>
      </c>
      <c r="N106" s="114" t="s">
        <v>416</v>
      </c>
      <c r="O106" s="114" t="s">
        <v>416</v>
      </c>
      <c r="P106" s="114" t="s">
        <v>416</v>
      </c>
      <c r="Q106" s="114" t="str">
        <f>'10'!I105</f>
        <v>нд</v>
      </c>
      <c r="R106" s="114" t="s">
        <v>416</v>
      </c>
      <c r="S106" s="114" t="s">
        <v>416</v>
      </c>
      <c r="T106" s="114" t="s">
        <v>416</v>
      </c>
      <c r="U106" s="114" t="s">
        <v>416</v>
      </c>
      <c r="V106" s="114" t="str">
        <f>'10'!L105</f>
        <v>нд</v>
      </c>
      <c r="W106" s="114" t="s">
        <v>416</v>
      </c>
      <c r="X106" s="114" t="s">
        <v>416</v>
      </c>
      <c r="Y106" s="114" t="s">
        <v>416</v>
      </c>
      <c r="Z106" s="114" t="s">
        <v>416</v>
      </c>
      <c r="AA106" s="114" t="str">
        <f>'10'!N105</f>
        <v>нд</v>
      </c>
      <c r="AB106" s="114" t="s">
        <v>416</v>
      </c>
      <c r="AC106" s="114" t="s">
        <v>416</v>
      </c>
      <c r="AD106" s="114" t="s">
        <v>416</v>
      </c>
      <c r="AE106" s="114" t="s">
        <v>416</v>
      </c>
      <c r="AF106" s="114" t="str">
        <f>'10'!P105</f>
        <v>нд</v>
      </c>
      <c r="AG106" s="114" t="s">
        <v>416</v>
      </c>
      <c r="AH106" s="87" t="e">
        <f t="shared" si="113"/>
        <v>#VALUE!</v>
      </c>
      <c r="AI106" s="97" t="e">
        <f t="shared" si="114"/>
        <v>#VALUE!</v>
      </c>
      <c r="AJ106" s="114" t="s">
        <v>416</v>
      </c>
      <c r="AK106" s="114" t="s">
        <v>416</v>
      </c>
      <c r="AL106" s="114" t="s">
        <v>416</v>
      </c>
      <c r="AM106" s="114" t="s">
        <v>416</v>
      </c>
      <c r="AN106" s="87" t="e">
        <f t="shared" si="115"/>
        <v>#VALUE!</v>
      </c>
      <c r="AO106" s="97" t="e">
        <f t="shared" si="116"/>
        <v>#VALUE!</v>
      </c>
      <c r="AP106" s="87" t="e">
        <f t="shared" si="117"/>
        <v>#VALUE!</v>
      </c>
      <c r="AQ106" s="87">
        <v>0</v>
      </c>
      <c r="AR106" s="169" t="str">
        <f>'10'!T105</f>
        <v>нд</v>
      </c>
      <c r="AS106" s="9"/>
    </row>
    <row r="107" spans="1:45" ht="70.5" customHeight="1">
      <c r="A107" s="108" t="s">
        <v>261</v>
      </c>
      <c r="B107" s="115" t="s">
        <v>268</v>
      </c>
      <c r="C107" s="110" t="str">
        <f>'10'!C106</f>
        <v>Н_МСК_18</v>
      </c>
      <c r="D107" s="97">
        <f>'10'!G106</f>
        <v>1.55084738</v>
      </c>
      <c r="E107" s="97">
        <v>0</v>
      </c>
      <c r="F107" s="97">
        <v>0</v>
      </c>
      <c r="G107" s="97">
        <f t="shared" si="99"/>
        <v>1.55084738</v>
      </c>
      <c r="H107" s="97">
        <v>0</v>
      </c>
      <c r="I107" s="97">
        <f>N107+S107+X107+AC107</f>
        <v>1.3677965599999999</v>
      </c>
      <c r="J107" s="97">
        <f>O107+T107+Y107+AD107</f>
        <v>0</v>
      </c>
      <c r="K107" s="97">
        <f>P107+U107+Z107+AE107</f>
        <v>0</v>
      </c>
      <c r="L107" s="97">
        <f>Q107+V107+AA107+AF107</f>
        <v>1.3677965599999999</v>
      </c>
      <c r="M107" s="97">
        <f>R107+W107+AB107+AG107</f>
        <v>0</v>
      </c>
      <c r="N107" s="97">
        <f>O107+P107+Q107+R107</f>
        <v>1.00169489</v>
      </c>
      <c r="O107" s="97">
        <v>0</v>
      </c>
      <c r="P107" s="97">
        <v>0</v>
      </c>
      <c r="Q107" s="97">
        <f>'10'!I106</f>
        <v>1.00169489</v>
      </c>
      <c r="R107" s="97">
        <v>0</v>
      </c>
      <c r="S107" s="97">
        <f>T107+U107+V107+W107</f>
        <v>0.36610167000000005</v>
      </c>
      <c r="T107" s="97">
        <v>0</v>
      </c>
      <c r="U107" s="97">
        <v>0</v>
      </c>
      <c r="V107" s="97">
        <f>'10'!L106</f>
        <v>0.36610167000000005</v>
      </c>
      <c r="W107" s="97">
        <v>0</v>
      </c>
      <c r="X107" s="97">
        <f>Y107+Z107+AA107+AB107</f>
        <v>0</v>
      </c>
      <c r="Y107" s="97">
        <v>0</v>
      </c>
      <c r="Z107" s="97">
        <v>0</v>
      </c>
      <c r="AA107" s="97">
        <f>'10'!N106</f>
        <v>0</v>
      </c>
      <c r="AB107" s="97">
        <v>0</v>
      </c>
      <c r="AC107" s="97">
        <f>AD107+AE107+AF107+AG107</f>
        <v>0</v>
      </c>
      <c r="AD107" s="97">
        <v>0</v>
      </c>
      <c r="AE107" s="97">
        <v>0</v>
      </c>
      <c r="AF107" s="97">
        <f>'10'!P106</f>
        <v>0</v>
      </c>
      <c r="AG107" s="97">
        <v>0</v>
      </c>
      <c r="AH107" s="87">
        <f t="shared" si="113"/>
        <v>0.18305082000000006</v>
      </c>
      <c r="AI107" s="97">
        <f t="shared" si="114"/>
        <v>88.19672249115834</v>
      </c>
      <c r="AJ107" s="97">
        <f>J107-E107</f>
        <v>0</v>
      </c>
      <c r="AK107" s="97">
        <v>0</v>
      </c>
      <c r="AL107" s="97">
        <f>K107-F107</f>
        <v>0</v>
      </c>
      <c r="AM107" s="97">
        <v>0</v>
      </c>
      <c r="AN107" s="87">
        <f t="shared" si="115"/>
        <v>0.18305082000000006</v>
      </c>
      <c r="AO107" s="97">
        <f t="shared" si="116"/>
        <v>88.19672249115834</v>
      </c>
      <c r="AP107" s="87">
        <f t="shared" si="117"/>
        <v>0</v>
      </c>
      <c r="AQ107" s="87">
        <v>0</v>
      </c>
      <c r="AR107" s="173"/>
      <c r="AS107" s="9"/>
    </row>
    <row r="108" spans="1:45" ht="63" hidden="1">
      <c r="A108" s="108" t="s">
        <v>267</v>
      </c>
      <c r="B108" s="112" t="s">
        <v>268</v>
      </c>
      <c r="C108" s="110" t="s">
        <v>269</v>
      </c>
      <c r="D108" s="114" t="str">
        <f>'10'!G107</f>
        <v>нд</v>
      </c>
      <c r="E108" s="114" t="s">
        <v>416</v>
      </c>
      <c r="F108" s="114" t="s">
        <v>416</v>
      </c>
      <c r="G108" s="114" t="s">
        <v>416</v>
      </c>
      <c r="H108" s="114" t="s">
        <v>416</v>
      </c>
      <c r="I108" s="114" t="s">
        <v>416</v>
      </c>
      <c r="J108" s="114" t="s">
        <v>416</v>
      </c>
      <c r="K108" s="114" t="s">
        <v>416</v>
      </c>
      <c r="L108" s="114" t="s">
        <v>416</v>
      </c>
      <c r="M108" s="114" t="s">
        <v>416</v>
      </c>
      <c r="N108" s="114" t="s">
        <v>416</v>
      </c>
      <c r="O108" s="114" t="s">
        <v>416</v>
      </c>
      <c r="P108" s="114" t="s">
        <v>416</v>
      </c>
      <c r="Q108" s="114" t="str">
        <f>'10'!I107</f>
        <v>нд</v>
      </c>
      <c r="R108" s="114" t="s">
        <v>416</v>
      </c>
      <c r="S108" s="114" t="s">
        <v>416</v>
      </c>
      <c r="T108" s="114" t="s">
        <v>416</v>
      </c>
      <c r="U108" s="114" t="s">
        <v>416</v>
      </c>
      <c r="V108" s="114" t="str">
        <f>'10'!L107</f>
        <v>нд</v>
      </c>
      <c r="W108" s="114" t="s">
        <v>416</v>
      </c>
      <c r="X108" s="114" t="s">
        <v>416</v>
      </c>
      <c r="Y108" s="114" t="s">
        <v>416</v>
      </c>
      <c r="Z108" s="114" t="s">
        <v>416</v>
      </c>
      <c r="AA108" s="114" t="str">
        <f>'10'!N107</f>
        <v>нд</v>
      </c>
      <c r="AB108" s="114" t="s">
        <v>416</v>
      </c>
      <c r="AC108" s="114" t="s">
        <v>416</v>
      </c>
      <c r="AD108" s="114" t="s">
        <v>416</v>
      </c>
      <c r="AE108" s="114" t="s">
        <v>416</v>
      </c>
      <c r="AF108" s="114" t="str">
        <f>'10'!P107</f>
        <v>нд</v>
      </c>
      <c r="AG108" s="114" t="s">
        <v>416</v>
      </c>
      <c r="AH108" s="87" t="e">
        <f t="shared" si="113"/>
        <v>#VALUE!</v>
      </c>
      <c r="AI108" s="97" t="e">
        <f t="shared" si="114"/>
        <v>#VALUE!</v>
      </c>
      <c r="AJ108" s="114" t="s">
        <v>416</v>
      </c>
      <c r="AK108" s="114" t="s">
        <v>416</v>
      </c>
      <c r="AL108" s="114" t="s">
        <v>416</v>
      </c>
      <c r="AM108" s="114" t="s">
        <v>416</v>
      </c>
      <c r="AN108" s="87" t="e">
        <f t="shared" si="115"/>
        <v>#VALUE!</v>
      </c>
      <c r="AO108" s="97" t="e">
        <f t="shared" si="116"/>
        <v>#VALUE!</v>
      </c>
      <c r="AP108" s="87" t="e">
        <f t="shared" si="117"/>
        <v>#VALUE!</v>
      </c>
      <c r="AQ108" s="87">
        <v>0</v>
      </c>
      <c r="AR108" s="169" t="str">
        <f>'10'!T107</f>
        <v>нд</v>
      </c>
      <c r="AS108" s="9"/>
    </row>
    <row r="109" spans="1:45" ht="36" hidden="1" customHeight="1">
      <c r="A109" s="108" t="s">
        <v>482</v>
      </c>
      <c r="B109" s="109" t="s">
        <v>270</v>
      </c>
      <c r="C109" s="110" t="s">
        <v>271</v>
      </c>
      <c r="D109" s="97">
        <f>'10'!G108</f>
        <v>0</v>
      </c>
      <c r="E109" s="97">
        <v>0</v>
      </c>
      <c r="F109" s="97">
        <v>0</v>
      </c>
      <c r="G109" s="97">
        <f t="shared" si="99"/>
        <v>0</v>
      </c>
      <c r="H109" s="97">
        <v>0</v>
      </c>
      <c r="I109" s="97">
        <f t="shared" ref="I109:M111" si="118">N109+S109+X109+AC109</f>
        <v>0</v>
      </c>
      <c r="J109" s="97">
        <f t="shared" si="118"/>
        <v>0</v>
      </c>
      <c r="K109" s="97">
        <f t="shared" si="118"/>
        <v>0</v>
      </c>
      <c r="L109" s="97">
        <f t="shared" si="118"/>
        <v>0</v>
      </c>
      <c r="M109" s="97">
        <f t="shared" si="118"/>
        <v>0</v>
      </c>
      <c r="N109" s="97">
        <f>O109+P109+Q109+R109</f>
        <v>0</v>
      </c>
      <c r="O109" s="97">
        <v>0</v>
      </c>
      <c r="P109" s="97">
        <v>0</v>
      </c>
      <c r="Q109" s="97">
        <f>'10'!I108</f>
        <v>0</v>
      </c>
      <c r="R109" s="97">
        <v>0</v>
      </c>
      <c r="S109" s="97">
        <f>T109+U109+V109+W109</f>
        <v>0</v>
      </c>
      <c r="T109" s="97">
        <v>0</v>
      </c>
      <c r="U109" s="97">
        <v>0</v>
      </c>
      <c r="V109" s="97">
        <f>'10'!L108</f>
        <v>0</v>
      </c>
      <c r="W109" s="97">
        <v>0</v>
      </c>
      <c r="X109" s="97">
        <f>Y109+Z109+AA109+AB109</f>
        <v>0</v>
      </c>
      <c r="Y109" s="97">
        <v>0</v>
      </c>
      <c r="Z109" s="97">
        <v>0</v>
      </c>
      <c r="AA109" s="97">
        <f>'10'!N108</f>
        <v>0</v>
      </c>
      <c r="AB109" s="97">
        <v>0</v>
      </c>
      <c r="AC109" s="97">
        <f>AD109+AE109+AF109+AG109</f>
        <v>0</v>
      </c>
      <c r="AD109" s="97">
        <v>0</v>
      </c>
      <c r="AE109" s="97">
        <v>0</v>
      </c>
      <c r="AF109" s="97">
        <f>'10'!P108</f>
        <v>0</v>
      </c>
      <c r="AG109" s="97">
        <v>0</v>
      </c>
      <c r="AH109" s="87">
        <f t="shared" si="113"/>
        <v>0</v>
      </c>
      <c r="AI109" s="97" t="e">
        <f t="shared" si="114"/>
        <v>#DIV/0!</v>
      </c>
      <c r="AJ109" s="97">
        <f>J109-E109</f>
        <v>0</v>
      </c>
      <c r="AK109" s="97">
        <v>0</v>
      </c>
      <c r="AL109" s="97">
        <f>K109-F109</f>
        <v>0</v>
      </c>
      <c r="AM109" s="97">
        <v>0</v>
      </c>
      <c r="AN109" s="87">
        <f t="shared" si="115"/>
        <v>0</v>
      </c>
      <c r="AO109" s="97" t="e">
        <f t="shared" si="116"/>
        <v>#DIV/0!</v>
      </c>
      <c r="AP109" s="87">
        <f t="shared" si="117"/>
        <v>0</v>
      </c>
      <c r="AQ109" s="87">
        <v>0</v>
      </c>
      <c r="AR109" s="173"/>
      <c r="AS109" s="9"/>
    </row>
    <row r="110" spans="1:45" ht="34.5" hidden="1" customHeight="1">
      <c r="A110" s="108" t="s">
        <v>272</v>
      </c>
      <c r="B110" s="109" t="s">
        <v>273</v>
      </c>
      <c r="C110" s="110" t="s">
        <v>274</v>
      </c>
      <c r="D110" s="97">
        <f>'10'!G109</f>
        <v>0</v>
      </c>
      <c r="E110" s="97">
        <v>0</v>
      </c>
      <c r="F110" s="97">
        <v>0</v>
      </c>
      <c r="G110" s="97">
        <f t="shared" si="99"/>
        <v>0</v>
      </c>
      <c r="H110" s="97">
        <v>0</v>
      </c>
      <c r="I110" s="97">
        <f t="shared" si="118"/>
        <v>0</v>
      </c>
      <c r="J110" s="97">
        <f t="shared" si="118"/>
        <v>0</v>
      </c>
      <c r="K110" s="97">
        <f t="shared" si="118"/>
        <v>0</v>
      </c>
      <c r="L110" s="97">
        <f t="shared" si="118"/>
        <v>0</v>
      </c>
      <c r="M110" s="97">
        <f t="shared" si="118"/>
        <v>0</v>
      </c>
      <c r="N110" s="97">
        <f>O110+P110+Q110+R110</f>
        <v>0</v>
      </c>
      <c r="O110" s="97">
        <v>0</v>
      </c>
      <c r="P110" s="97">
        <v>0</v>
      </c>
      <c r="Q110" s="97">
        <f>'10'!I109</f>
        <v>0</v>
      </c>
      <c r="R110" s="97">
        <v>0</v>
      </c>
      <c r="S110" s="97">
        <f>T110+U110+V110+W110</f>
        <v>0</v>
      </c>
      <c r="T110" s="97">
        <v>0</v>
      </c>
      <c r="U110" s="97">
        <v>0</v>
      </c>
      <c r="V110" s="97">
        <f>'10'!L109</f>
        <v>0</v>
      </c>
      <c r="W110" s="97">
        <v>0</v>
      </c>
      <c r="X110" s="97">
        <f>Y110+Z110+AA110+AB110</f>
        <v>0</v>
      </c>
      <c r="Y110" s="97">
        <v>0</v>
      </c>
      <c r="Z110" s="97">
        <v>0</v>
      </c>
      <c r="AA110" s="97">
        <f>'10'!N109</f>
        <v>0</v>
      </c>
      <c r="AB110" s="97">
        <v>0</v>
      </c>
      <c r="AC110" s="97">
        <f>AD110+AE110+AF110+AG110</f>
        <v>0</v>
      </c>
      <c r="AD110" s="97">
        <v>0</v>
      </c>
      <c r="AE110" s="97">
        <v>0</v>
      </c>
      <c r="AF110" s="97">
        <f>'10'!P109</f>
        <v>0</v>
      </c>
      <c r="AG110" s="97">
        <v>0</v>
      </c>
      <c r="AH110" s="87">
        <f t="shared" si="113"/>
        <v>0</v>
      </c>
      <c r="AI110" s="97" t="e">
        <f t="shared" si="114"/>
        <v>#DIV/0!</v>
      </c>
      <c r="AJ110" s="97">
        <f>J110-E110</f>
        <v>0</v>
      </c>
      <c r="AK110" s="97">
        <v>0</v>
      </c>
      <c r="AL110" s="97">
        <f>K110-F110</f>
        <v>0</v>
      </c>
      <c r="AM110" s="97">
        <v>0</v>
      </c>
      <c r="AN110" s="87">
        <f t="shared" si="115"/>
        <v>0</v>
      </c>
      <c r="AO110" s="97" t="e">
        <f t="shared" si="116"/>
        <v>#DIV/0!</v>
      </c>
      <c r="AP110" s="87">
        <f t="shared" si="117"/>
        <v>0</v>
      </c>
      <c r="AQ110" s="87">
        <v>0</v>
      </c>
      <c r="AR110" s="173"/>
      <c r="AS110" s="9"/>
    </row>
    <row r="111" spans="1:45" ht="42" hidden="1" customHeight="1">
      <c r="A111" s="108" t="s">
        <v>275</v>
      </c>
      <c r="B111" s="109" t="s">
        <v>276</v>
      </c>
      <c r="C111" s="110" t="s">
        <v>277</v>
      </c>
      <c r="D111" s="97">
        <f>'10'!G110</f>
        <v>0</v>
      </c>
      <c r="E111" s="97">
        <v>0</v>
      </c>
      <c r="F111" s="97">
        <v>0</v>
      </c>
      <c r="G111" s="97">
        <f t="shared" si="99"/>
        <v>0</v>
      </c>
      <c r="H111" s="97">
        <v>0</v>
      </c>
      <c r="I111" s="97">
        <f t="shared" si="118"/>
        <v>0</v>
      </c>
      <c r="J111" s="97">
        <f t="shared" si="118"/>
        <v>0</v>
      </c>
      <c r="K111" s="97">
        <f t="shared" si="118"/>
        <v>0</v>
      </c>
      <c r="L111" s="97">
        <f t="shared" si="118"/>
        <v>0</v>
      </c>
      <c r="M111" s="97">
        <f t="shared" si="118"/>
        <v>0</v>
      </c>
      <c r="N111" s="97">
        <f>O111+P111+Q111+R111</f>
        <v>0</v>
      </c>
      <c r="O111" s="97">
        <v>0</v>
      </c>
      <c r="P111" s="97">
        <v>0</v>
      </c>
      <c r="Q111" s="97">
        <f>'10'!I110</f>
        <v>0</v>
      </c>
      <c r="R111" s="97">
        <v>0</v>
      </c>
      <c r="S111" s="97">
        <f>T111+U111+V111+W111</f>
        <v>0</v>
      </c>
      <c r="T111" s="97">
        <v>0</v>
      </c>
      <c r="U111" s="97">
        <v>0</v>
      </c>
      <c r="V111" s="97">
        <f>'10'!L110</f>
        <v>0</v>
      </c>
      <c r="W111" s="97">
        <v>0</v>
      </c>
      <c r="X111" s="97">
        <f>Y111+Z111+AA111+AB111</f>
        <v>0</v>
      </c>
      <c r="Y111" s="97">
        <v>0</v>
      </c>
      <c r="Z111" s="97">
        <v>0</v>
      </c>
      <c r="AA111" s="97">
        <f>'10'!N110</f>
        <v>0</v>
      </c>
      <c r="AB111" s="97">
        <v>0</v>
      </c>
      <c r="AC111" s="97">
        <f>AD111+AE111+AF111+AG111</f>
        <v>0</v>
      </c>
      <c r="AD111" s="97">
        <v>0</v>
      </c>
      <c r="AE111" s="97">
        <v>0</v>
      </c>
      <c r="AF111" s="97">
        <f>'10'!P110</f>
        <v>0</v>
      </c>
      <c r="AG111" s="97">
        <v>0</v>
      </c>
      <c r="AH111" s="87">
        <f t="shared" si="113"/>
        <v>0</v>
      </c>
      <c r="AI111" s="97" t="e">
        <f t="shared" si="114"/>
        <v>#DIV/0!</v>
      </c>
      <c r="AJ111" s="97">
        <f>J111-E111</f>
        <v>0</v>
      </c>
      <c r="AK111" s="97">
        <v>0</v>
      </c>
      <c r="AL111" s="97">
        <f>K111-F111</f>
        <v>0</v>
      </c>
      <c r="AM111" s="97">
        <v>0</v>
      </c>
      <c r="AN111" s="87">
        <f t="shared" si="115"/>
        <v>0</v>
      </c>
      <c r="AO111" s="97" t="e">
        <f t="shared" si="116"/>
        <v>#DIV/0!</v>
      </c>
      <c r="AP111" s="87">
        <f t="shared" si="117"/>
        <v>0</v>
      </c>
      <c r="AQ111" s="87">
        <v>0</v>
      </c>
      <c r="AR111" s="173"/>
      <c r="AS111" s="9"/>
    </row>
  </sheetData>
  <mergeCells count="56">
    <mergeCell ref="AI1:AR1"/>
    <mergeCell ref="AC15:AG15"/>
    <mergeCell ref="AC16:AC17"/>
    <mergeCell ref="AD16:AD17"/>
    <mergeCell ref="AE16:AE17"/>
    <mergeCell ref="AF16:AF17"/>
    <mergeCell ref="AG16:AG17"/>
    <mergeCell ref="A7:AN7"/>
    <mergeCell ref="A9:AN9"/>
    <mergeCell ref="A11:AN11"/>
    <mergeCell ref="A12:AN12"/>
    <mergeCell ref="E16:E17"/>
    <mergeCell ref="F16:F17"/>
    <mergeCell ref="D16:D17"/>
    <mergeCell ref="D13:AG13"/>
    <mergeCell ref="D14:AG14"/>
    <mergeCell ref="AH15:AI16"/>
    <mergeCell ref="AJ15:AK16"/>
    <mergeCell ref="AL15:AM16"/>
    <mergeCell ref="M16:M17"/>
    <mergeCell ref="X15:AB15"/>
    <mergeCell ref="X16:X17"/>
    <mergeCell ref="Y16:Y17"/>
    <mergeCell ref="Z16:Z17"/>
    <mergeCell ref="AA16:AA17"/>
    <mergeCell ref="AB16:AB17"/>
    <mergeCell ref="T16:T17"/>
    <mergeCell ref="U16:U17"/>
    <mergeCell ref="V16:V17"/>
    <mergeCell ref="W16:W17"/>
    <mergeCell ref="S16:S17"/>
    <mergeCell ref="J16:J17"/>
    <mergeCell ref="K16:K17"/>
    <mergeCell ref="I15:M15"/>
    <mergeCell ref="N15:R15"/>
    <mergeCell ref="N16:N17"/>
    <mergeCell ref="O16:O17"/>
    <mergeCell ref="P16:P17"/>
    <mergeCell ref="Q16:Q17"/>
    <mergeCell ref="R16:R17"/>
    <mergeCell ref="AP15:AQ16"/>
    <mergeCell ref="A4:AR4"/>
    <mergeCell ref="A3:AR3"/>
    <mergeCell ref="A5:AR5"/>
    <mergeCell ref="A13:A17"/>
    <mergeCell ref="B13:B17"/>
    <mergeCell ref="C13:C17"/>
    <mergeCell ref="G16:G17"/>
    <mergeCell ref="AR13:AR17"/>
    <mergeCell ref="D15:H15"/>
    <mergeCell ref="AH13:AQ14"/>
    <mergeCell ref="H16:H17"/>
    <mergeCell ref="I16:I17"/>
    <mergeCell ref="L16:L17"/>
    <mergeCell ref="AN15:AO16"/>
    <mergeCell ref="S15:W15"/>
  </mergeCells>
  <phoneticPr fontId="5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opLeftCell="A12" zoomScale="70" zoomScaleNormal="70" zoomScaleSheetLayoutView="70" workbookViewId="0">
      <pane xSplit="3" ySplit="5" topLeftCell="D17" activePane="bottomRight" state="frozen"/>
      <selection activeCell="A12" sqref="A12"/>
      <selection pane="topRight" activeCell="D12" sqref="D12"/>
      <selection pane="bottomLeft" activeCell="A17" sqref="A17"/>
      <selection pane="bottomRight" activeCell="I16" sqref="I16"/>
    </sheetView>
  </sheetViews>
  <sheetFormatPr defaultRowHeight="15.75"/>
  <cols>
    <col min="1" max="1" width="17.5703125" style="1" customWidth="1"/>
    <col min="2" max="2" width="50" style="4" customWidth="1"/>
    <col min="3" max="3" width="12.5703125" style="4" customWidth="1"/>
    <col min="4" max="4" width="19.7109375" style="4" customWidth="1"/>
    <col min="5" max="5" width="18" style="4" customWidth="1"/>
    <col min="6" max="6" width="12.42578125" style="4" customWidth="1"/>
    <col min="7" max="7" width="13.42578125" style="4" customWidth="1"/>
    <col min="8" max="8" width="11.85546875" style="4" bestFit="1" customWidth="1"/>
    <col min="9" max="18" width="10.5703125" style="4" customWidth="1"/>
    <col min="19" max="21" width="14" style="4" customWidth="1"/>
    <col min="22" max="22" width="36.7109375" style="26" customWidth="1"/>
  </cols>
  <sheetData>
    <row r="1" spans="1:22">
      <c r="S1" s="1" t="s">
        <v>728</v>
      </c>
    </row>
    <row r="2" spans="1:22" ht="10.5" customHeight="1"/>
    <row r="3" spans="1:22">
      <c r="A3" s="370" t="s">
        <v>729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</row>
    <row r="4" spans="1:22" ht="18" customHeight="1">
      <c r="A4" s="370" t="s">
        <v>999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</row>
    <row r="5" spans="1:22" ht="8.25" customHeight="1"/>
    <row r="6" spans="1:22" ht="18.75">
      <c r="A6" s="359" t="s">
        <v>522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/>
      <c r="V6" s="36"/>
    </row>
    <row r="7" spans="1:22" ht="10.5" customHeight="1">
      <c r="A7" s="2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/>
      <c r="V7" s="36"/>
    </row>
    <row r="8" spans="1:22">
      <c r="A8" s="355" t="s">
        <v>986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/>
      <c r="V8" s="36"/>
    </row>
    <row r="9" spans="1:22" ht="7.5" customHeight="1">
      <c r="A9" s="2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/>
      <c r="V9" s="36"/>
    </row>
    <row r="10" spans="1:22">
      <c r="A10" s="355" t="s">
        <v>992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/>
      <c r="V10" s="36"/>
    </row>
    <row r="11" spans="1:22" ht="9" customHeight="1"/>
    <row r="12" spans="1:22" ht="86.25" customHeight="1">
      <c r="A12" s="356" t="s">
        <v>534</v>
      </c>
      <c r="B12" s="356" t="s">
        <v>535</v>
      </c>
      <c r="C12" s="356" t="s">
        <v>536</v>
      </c>
      <c r="D12" s="356" t="s">
        <v>552</v>
      </c>
      <c r="E12" s="356" t="s">
        <v>1000</v>
      </c>
      <c r="F12" s="356" t="s">
        <v>1001</v>
      </c>
      <c r="G12" s="356"/>
      <c r="H12" s="356" t="s">
        <v>1002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 t="s">
        <v>0</v>
      </c>
      <c r="S12" s="356"/>
      <c r="T12" s="356" t="s">
        <v>1</v>
      </c>
      <c r="U12" s="356"/>
      <c r="V12" s="356" t="s">
        <v>537</v>
      </c>
    </row>
    <row r="13" spans="1:22" ht="31.5" customHeight="1">
      <c r="A13" s="356"/>
      <c r="B13" s="356"/>
      <c r="C13" s="356"/>
      <c r="D13" s="356"/>
      <c r="E13" s="356"/>
      <c r="F13" s="356" t="s">
        <v>554</v>
      </c>
      <c r="G13" s="356" t="s">
        <v>555</v>
      </c>
      <c r="H13" s="356" t="s">
        <v>912</v>
      </c>
      <c r="I13" s="356"/>
      <c r="J13" s="356" t="s">
        <v>913</v>
      </c>
      <c r="K13" s="356"/>
      <c r="L13" s="356" t="s">
        <v>914</v>
      </c>
      <c r="M13" s="356"/>
      <c r="N13" s="356" t="s">
        <v>915</v>
      </c>
      <c r="O13" s="356"/>
      <c r="P13" s="356" t="s">
        <v>916</v>
      </c>
      <c r="Q13" s="356"/>
      <c r="R13" s="356" t="s">
        <v>554</v>
      </c>
      <c r="S13" s="356" t="s">
        <v>555</v>
      </c>
      <c r="T13" s="356"/>
      <c r="U13" s="356"/>
      <c r="V13" s="356"/>
    </row>
    <row r="14" spans="1:22" ht="53.25" customHeight="1">
      <c r="A14" s="356"/>
      <c r="B14" s="356"/>
      <c r="C14" s="356"/>
      <c r="D14" s="356"/>
      <c r="E14" s="356"/>
      <c r="F14" s="356"/>
      <c r="G14" s="356"/>
      <c r="H14" s="12" t="s">
        <v>538</v>
      </c>
      <c r="I14" s="12" t="s">
        <v>539</v>
      </c>
      <c r="J14" s="12" t="s">
        <v>538</v>
      </c>
      <c r="K14" s="12" t="s">
        <v>539</v>
      </c>
      <c r="L14" s="12" t="s">
        <v>538</v>
      </c>
      <c r="M14" s="12" t="s">
        <v>539</v>
      </c>
      <c r="N14" s="12" t="s">
        <v>538</v>
      </c>
      <c r="O14" s="12" t="s">
        <v>539</v>
      </c>
      <c r="P14" s="12" t="s">
        <v>538</v>
      </c>
      <c r="Q14" s="12" t="s">
        <v>539</v>
      </c>
      <c r="R14" s="356"/>
      <c r="S14" s="356"/>
      <c r="T14" s="12" t="s">
        <v>553</v>
      </c>
      <c r="U14" s="12" t="s">
        <v>547</v>
      </c>
      <c r="V14" s="356"/>
    </row>
    <row r="15" spans="1:22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</row>
    <row r="16" spans="1:22" ht="90" customHeight="1">
      <c r="A16" s="180">
        <v>0</v>
      </c>
      <c r="B16" s="181" t="s">
        <v>548</v>
      </c>
      <c r="C16" s="182" t="s">
        <v>416</v>
      </c>
      <c r="D16" s="212" t="str">
        <f t="shared" ref="D16:D17" si="0">D65</f>
        <v>нд</v>
      </c>
      <c r="E16" s="197">
        <v>0</v>
      </c>
      <c r="F16" s="197" t="s">
        <v>416</v>
      </c>
      <c r="G16" s="178">
        <f>G17+G18+G22</f>
        <v>4.4112200508474579</v>
      </c>
      <c r="H16" s="183">
        <f>SUM(H17:H22)</f>
        <v>5.0191735749999999</v>
      </c>
      <c r="I16" s="178">
        <f>K16+M16+O16+Q16</f>
        <v>3.981507211666667</v>
      </c>
      <c r="J16" s="183">
        <f>SUM(J17:J22)</f>
        <v>1.0584532416666668</v>
      </c>
      <c r="K16" s="183">
        <f t="shared" ref="K16:Q16" si="1">SUM(K17:K22)</f>
        <v>2.8477915216666667</v>
      </c>
      <c r="L16" s="183">
        <f>SUM(L17:L22)</f>
        <v>0.44404645000000009</v>
      </c>
      <c r="M16" s="183">
        <f t="shared" si="1"/>
        <v>1.1337156900000001</v>
      </c>
      <c r="N16" s="183">
        <f t="shared" si="1"/>
        <v>0.18557187500000003</v>
      </c>
      <c r="O16" s="183">
        <f t="shared" si="1"/>
        <v>0</v>
      </c>
      <c r="P16" s="183">
        <f t="shared" si="1"/>
        <v>3.331102008333334</v>
      </c>
      <c r="Q16" s="183">
        <f t="shared" si="1"/>
        <v>0</v>
      </c>
      <c r="R16" s="178" t="s">
        <v>416</v>
      </c>
      <c r="S16" s="183">
        <f>G16-I16</f>
        <v>0.42971283918079095</v>
      </c>
      <c r="T16" s="183">
        <f>I16-H16</f>
        <v>-1.037666363333333</v>
      </c>
      <c r="U16" s="183">
        <f>T16/H16*100</f>
        <v>-20.674048183984812</v>
      </c>
      <c r="V16" s="183"/>
    </row>
    <row r="17" spans="1:22">
      <c r="A17" s="184" t="s">
        <v>417</v>
      </c>
      <c r="B17" s="185" t="s">
        <v>418</v>
      </c>
      <c r="C17" s="172" t="s">
        <v>416</v>
      </c>
      <c r="D17" s="212" t="str">
        <f t="shared" si="0"/>
        <v>нд</v>
      </c>
      <c r="E17" s="198">
        <v>0</v>
      </c>
      <c r="F17" s="198" t="str">
        <f>F23</f>
        <v>нд</v>
      </c>
      <c r="G17" s="198">
        <f>G23</f>
        <v>0.35423700000000002</v>
      </c>
      <c r="H17" s="198">
        <f t="shared" ref="H17:H103" si="2">J17+L17+N17+P17</f>
        <v>0.31516900000000003</v>
      </c>
      <c r="I17" s="198">
        <f>K17+M17+O17+Q17</f>
        <v>2.6365920200000001</v>
      </c>
      <c r="J17" s="166">
        <f t="shared" ref="J17:O17" si="3">J24+J52+J55+J64</f>
        <v>7.8792250000000008E-2</v>
      </c>
      <c r="K17" s="166">
        <f t="shared" si="3"/>
        <v>1.86813053</v>
      </c>
      <c r="L17" s="166">
        <f t="shared" si="3"/>
        <v>7.8792250000000008E-2</v>
      </c>
      <c r="M17" s="166">
        <f t="shared" si="3"/>
        <v>0.76846148999999997</v>
      </c>
      <c r="N17" s="166">
        <f t="shared" si="3"/>
        <v>7.8792250000000008E-2</v>
      </c>
      <c r="O17" s="166">
        <f t="shared" si="3"/>
        <v>0</v>
      </c>
      <c r="P17" s="198">
        <f>P24</f>
        <v>7.8792250000000008E-2</v>
      </c>
      <c r="Q17" s="166">
        <f>Q24+Q52+Q55+Q64</f>
        <v>0</v>
      </c>
      <c r="R17" s="199" t="str">
        <f>R23</f>
        <v>нд</v>
      </c>
      <c r="S17" s="166">
        <f t="shared" ref="S17:S104" si="4">G17-I17</f>
        <v>-2.2823550200000002</v>
      </c>
      <c r="T17" s="166">
        <f t="shared" ref="T17:T104" si="5">I17-H17</f>
        <v>2.3214230200000001</v>
      </c>
      <c r="U17" s="166">
        <f t="shared" ref="U17:U104" si="6">T17/H17*100</f>
        <v>736.56451618020799</v>
      </c>
      <c r="V17" s="166"/>
    </row>
    <row r="18" spans="1:22" ht="81.75" customHeight="1">
      <c r="A18" s="184" t="s">
        <v>419</v>
      </c>
      <c r="B18" s="185" t="s">
        <v>222</v>
      </c>
      <c r="C18" s="172" t="s">
        <v>416</v>
      </c>
      <c r="D18" s="212" t="str">
        <f>D67</f>
        <v>нд</v>
      </c>
      <c r="E18" s="198">
        <v>0</v>
      </c>
      <c r="F18" s="198" t="str">
        <f>F24</f>
        <v>нд</v>
      </c>
      <c r="G18" s="198">
        <f>G67</f>
        <v>0</v>
      </c>
      <c r="H18" s="198">
        <f t="shared" si="2"/>
        <v>3.1455301333333336</v>
      </c>
      <c r="I18" s="198">
        <f t="shared" ref="H18:I103" si="7">K18+M18+O18+Q18</f>
        <v>0</v>
      </c>
      <c r="J18" s="166">
        <f t="shared" ref="J18:Q18" si="8">J67</f>
        <v>0</v>
      </c>
      <c r="K18" s="166">
        <f t="shared" si="8"/>
        <v>0</v>
      </c>
      <c r="L18" s="166">
        <f t="shared" si="8"/>
        <v>0</v>
      </c>
      <c r="M18" s="166">
        <f t="shared" si="8"/>
        <v>0</v>
      </c>
      <c r="N18" s="166">
        <f t="shared" si="8"/>
        <v>0</v>
      </c>
      <c r="O18" s="166">
        <f t="shared" si="8"/>
        <v>0</v>
      </c>
      <c r="P18" s="198">
        <f>P67</f>
        <v>3.1455301333333336</v>
      </c>
      <c r="Q18" s="166">
        <f t="shared" si="8"/>
        <v>0</v>
      </c>
      <c r="R18" s="199" t="str">
        <f>R24</f>
        <v>нд</v>
      </c>
      <c r="S18" s="166">
        <f t="shared" si="4"/>
        <v>0</v>
      </c>
      <c r="T18" s="166">
        <f t="shared" si="5"/>
        <v>-3.1455301333333336</v>
      </c>
      <c r="U18" s="166">
        <f t="shared" si="6"/>
        <v>-100</v>
      </c>
      <c r="V18" s="166"/>
    </row>
    <row r="19" spans="1:22" ht="63">
      <c r="A19" s="184" t="s">
        <v>420</v>
      </c>
      <c r="B19" s="185" t="s">
        <v>223</v>
      </c>
      <c r="C19" s="172" t="s">
        <v>416</v>
      </c>
      <c r="D19" s="212" t="str">
        <f t="shared" ref="D19:D21" si="9">D68</f>
        <v>нд</v>
      </c>
      <c r="E19" s="198">
        <v>0</v>
      </c>
      <c r="F19" s="198" t="str">
        <f>F25</f>
        <v>нд</v>
      </c>
      <c r="G19" s="198">
        <v>0</v>
      </c>
      <c r="H19" s="198">
        <f t="shared" si="2"/>
        <v>0</v>
      </c>
      <c r="I19" s="198">
        <f t="shared" si="7"/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98">
        <v>0</v>
      </c>
      <c r="Q19" s="166">
        <v>0</v>
      </c>
      <c r="R19" s="199" t="str">
        <f>R25</f>
        <v>нд</v>
      </c>
      <c r="S19" s="166">
        <f t="shared" si="4"/>
        <v>0</v>
      </c>
      <c r="T19" s="166">
        <f t="shared" si="5"/>
        <v>0</v>
      </c>
      <c r="U19" s="166">
        <v>0</v>
      </c>
      <c r="V19" s="166"/>
    </row>
    <row r="20" spans="1:22" ht="31.5">
      <c r="A20" s="184" t="s">
        <v>421</v>
      </c>
      <c r="B20" s="185" t="s">
        <v>422</v>
      </c>
      <c r="C20" s="172" t="s">
        <v>416</v>
      </c>
      <c r="D20" s="212" t="str">
        <f t="shared" si="9"/>
        <v>нд</v>
      </c>
      <c r="E20" s="198">
        <v>0</v>
      </c>
      <c r="F20" s="198" t="str">
        <f>F26</f>
        <v>нд</v>
      </c>
      <c r="G20" s="198">
        <v>0</v>
      </c>
      <c r="H20" s="198">
        <f t="shared" si="2"/>
        <v>0</v>
      </c>
      <c r="I20" s="198">
        <f t="shared" si="7"/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98">
        <v>0</v>
      </c>
      <c r="Q20" s="166">
        <v>0</v>
      </c>
      <c r="R20" s="199" t="str">
        <f>R26</f>
        <v>нд</v>
      </c>
      <c r="S20" s="166">
        <f t="shared" si="4"/>
        <v>0</v>
      </c>
      <c r="T20" s="166">
        <f t="shared" si="5"/>
        <v>0</v>
      </c>
      <c r="U20" s="166">
        <v>-100</v>
      </c>
      <c r="V20" s="166"/>
    </row>
    <row r="21" spans="1:22" ht="31.5">
      <c r="A21" s="184" t="s">
        <v>423</v>
      </c>
      <c r="B21" s="185" t="s">
        <v>424</v>
      </c>
      <c r="C21" s="172" t="s">
        <v>416</v>
      </c>
      <c r="D21" s="212" t="str">
        <f t="shared" si="9"/>
        <v>нд</v>
      </c>
      <c r="E21" s="198">
        <v>0</v>
      </c>
      <c r="F21" s="198" t="str">
        <f>F35</f>
        <v>нд</v>
      </c>
      <c r="G21" s="198">
        <v>0</v>
      </c>
      <c r="H21" s="198">
        <f t="shared" si="2"/>
        <v>0</v>
      </c>
      <c r="I21" s="198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98">
        <v>0</v>
      </c>
      <c r="Q21" s="166">
        <v>0</v>
      </c>
      <c r="R21" s="199" t="str">
        <f>R35</f>
        <v>нд</v>
      </c>
      <c r="S21" s="166">
        <f t="shared" si="4"/>
        <v>0</v>
      </c>
      <c r="T21" s="166">
        <f t="shared" si="5"/>
        <v>0</v>
      </c>
      <c r="U21" s="166">
        <v>0</v>
      </c>
      <c r="V21" s="166"/>
    </row>
    <row r="22" spans="1:22">
      <c r="A22" s="184" t="s">
        <v>425</v>
      </c>
      <c r="B22" s="185" t="s">
        <v>426</v>
      </c>
      <c r="C22" s="172" t="s">
        <v>416</v>
      </c>
      <c r="D22" s="212" t="str">
        <f>D102</f>
        <v>нд</v>
      </c>
      <c r="E22" s="198">
        <v>0</v>
      </c>
      <c r="F22" s="198" t="str">
        <f>F102</f>
        <v>нд</v>
      </c>
      <c r="G22" s="198">
        <f>G102</f>
        <v>4.0569830508474576</v>
      </c>
      <c r="H22" s="198">
        <f t="shared" si="2"/>
        <v>1.5584744416666667</v>
      </c>
      <c r="I22" s="198">
        <f t="shared" si="7"/>
        <v>1.3449151916666668</v>
      </c>
      <c r="J22" s="166">
        <f>J103</f>
        <v>0.97966099166666676</v>
      </c>
      <c r="K22" s="166">
        <f t="shared" ref="K22:Q22" si="10">K103</f>
        <v>0.97966099166666676</v>
      </c>
      <c r="L22" s="166">
        <f t="shared" si="10"/>
        <v>0.36525420000000008</v>
      </c>
      <c r="M22" s="166">
        <f t="shared" si="10"/>
        <v>0.36525420000000008</v>
      </c>
      <c r="N22" s="166">
        <f t="shared" si="10"/>
        <v>0.10677962500000002</v>
      </c>
      <c r="O22" s="166">
        <f t="shared" si="10"/>
        <v>0</v>
      </c>
      <c r="P22" s="166">
        <f t="shared" si="10"/>
        <v>0.10677962500000002</v>
      </c>
      <c r="Q22" s="166">
        <f t="shared" si="10"/>
        <v>0</v>
      </c>
      <c r="R22" s="199" t="str">
        <f>R102</f>
        <v>нд</v>
      </c>
      <c r="S22" s="166">
        <f t="shared" si="4"/>
        <v>2.7120678591807907</v>
      </c>
      <c r="T22" s="166">
        <f t="shared" si="5"/>
        <v>-0.21355924999999987</v>
      </c>
      <c r="U22" s="166">
        <f t="shared" si="6"/>
        <v>-13.703096072054599</v>
      </c>
      <c r="V22" s="166"/>
    </row>
    <row r="23" spans="1:22" ht="31.5">
      <c r="A23" s="170" t="s">
        <v>224</v>
      </c>
      <c r="B23" s="188" t="s">
        <v>225</v>
      </c>
      <c r="C23" s="172" t="s">
        <v>416</v>
      </c>
      <c r="D23" s="212" t="s">
        <v>416</v>
      </c>
      <c r="E23" s="197">
        <v>0</v>
      </c>
      <c r="F23" s="197" t="s">
        <v>416</v>
      </c>
      <c r="G23" s="197">
        <f>G24</f>
        <v>0.35423700000000002</v>
      </c>
      <c r="H23" s="197">
        <f t="shared" si="2"/>
        <v>0.23637675000000002</v>
      </c>
      <c r="I23" s="197">
        <f t="shared" si="7"/>
        <v>2.6365920200000001</v>
      </c>
      <c r="J23" s="187">
        <f t="shared" ref="J23:O23" si="11">J24+J52+J55+J64</f>
        <v>7.8792250000000008E-2</v>
      </c>
      <c r="K23" s="187">
        <f t="shared" si="11"/>
        <v>1.86813053</v>
      </c>
      <c r="L23" s="187">
        <f t="shared" si="11"/>
        <v>7.8792250000000008E-2</v>
      </c>
      <c r="M23" s="187">
        <f t="shared" si="11"/>
        <v>0.76846148999999997</v>
      </c>
      <c r="N23" s="187">
        <f t="shared" si="11"/>
        <v>7.8792250000000008E-2</v>
      </c>
      <c r="O23" s="187">
        <f t="shared" si="11"/>
        <v>0</v>
      </c>
      <c r="P23" s="197">
        <v>0</v>
      </c>
      <c r="Q23" s="187">
        <f>Q24+Q52+Q55+Q64</f>
        <v>0</v>
      </c>
      <c r="R23" s="197" t="s">
        <v>416</v>
      </c>
      <c r="S23" s="187">
        <f t="shared" si="4"/>
        <v>-2.2823550200000002</v>
      </c>
      <c r="T23" s="187">
        <f t="shared" si="5"/>
        <v>2.4002152700000003</v>
      </c>
      <c r="U23" s="187">
        <f t="shared" si="6"/>
        <v>1015.4193549069441</v>
      </c>
      <c r="V23" s="187"/>
    </row>
    <row r="24" spans="1:22" ht="47.25">
      <c r="A24" s="170" t="s">
        <v>283</v>
      </c>
      <c r="B24" s="188" t="s">
        <v>427</v>
      </c>
      <c r="C24" s="172" t="s">
        <v>416</v>
      </c>
      <c r="D24" s="212" t="s">
        <v>416</v>
      </c>
      <c r="E24" s="198">
        <v>0</v>
      </c>
      <c r="F24" s="198" t="str">
        <f>F25</f>
        <v>нд</v>
      </c>
      <c r="G24" s="198">
        <f>G25+G35</f>
        <v>0.35423700000000002</v>
      </c>
      <c r="H24" s="198">
        <f>J24+L24+N24+P24</f>
        <v>0.31516900000000003</v>
      </c>
      <c r="I24" s="198">
        <f>K24+M24+O24+Q24</f>
        <v>2.6365920200000001</v>
      </c>
      <c r="J24" s="166">
        <f t="shared" ref="J24:Q24" si="12">J26+J35</f>
        <v>7.8792250000000008E-2</v>
      </c>
      <c r="K24" s="166">
        <f t="shared" si="12"/>
        <v>1.86813053</v>
      </c>
      <c r="L24" s="166">
        <f t="shared" si="12"/>
        <v>7.8792250000000008E-2</v>
      </c>
      <c r="M24" s="166">
        <f t="shared" si="12"/>
        <v>0.76846148999999997</v>
      </c>
      <c r="N24" s="166">
        <f t="shared" si="12"/>
        <v>7.8792250000000008E-2</v>
      </c>
      <c r="O24" s="166">
        <f t="shared" si="12"/>
        <v>0</v>
      </c>
      <c r="P24" s="166">
        <f t="shared" si="12"/>
        <v>7.8792250000000008E-2</v>
      </c>
      <c r="Q24" s="166">
        <f t="shared" si="12"/>
        <v>0</v>
      </c>
      <c r="R24" s="199" t="str">
        <f>R25</f>
        <v>нд</v>
      </c>
      <c r="S24" s="166">
        <f t="shared" si="4"/>
        <v>-2.2823550200000002</v>
      </c>
      <c r="T24" s="166">
        <f t="shared" si="5"/>
        <v>2.3214230200000001</v>
      </c>
      <c r="U24" s="166">
        <f t="shared" si="6"/>
        <v>736.56451618020799</v>
      </c>
      <c r="V24" s="166"/>
    </row>
    <row r="25" spans="1:22" ht="63">
      <c r="A25" s="170" t="s">
        <v>821</v>
      </c>
      <c r="B25" s="188" t="s">
        <v>428</v>
      </c>
      <c r="C25" s="172" t="s">
        <v>416</v>
      </c>
      <c r="D25" s="212" t="s">
        <v>416</v>
      </c>
      <c r="E25" s="198">
        <v>0</v>
      </c>
      <c r="F25" s="198" t="str">
        <f>F26</f>
        <v>нд</v>
      </c>
      <c r="G25" s="198">
        <f>G26</f>
        <v>0.35423700000000002</v>
      </c>
      <c r="H25" s="198">
        <f t="shared" si="2"/>
        <v>0.23637675000000002</v>
      </c>
      <c r="I25" s="198">
        <f t="shared" si="7"/>
        <v>0.33317753</v>
      </c>
      <c r="J25" s="166">
        <f t="shared" ref="J25:Q25" si="13">J26</f>
        <v>7.8792250000000008E-2</v>
      </c>
      <c r="K25" s="166">
        <f>K26</f>
        <v>0.14715512</v>
      </c>
      <c r="L25" s="166">
        <f t="shared" si="13"/>
        <v>7.8792250000000008E-2</v>
      </c>
      <c r="M25" s="166">
        <f t="shared" si="13"/>
        <v>0.18602241</v>
      </c>
      <c r="N25" s="166">
        <f t="shared" si="13"/>
        <v>7.8792250000000008E-2</v>
      </c>
      <c r="O25" s="166">
        <f t="shared" si="13"/>
        <v>0</v>
      </c>
      <c r="P25" s="198">
        <v>0</v>
      </c>
      <c r="Q25" s="166">
        <f t="shared" si="13"/>
        <v>0</v>
      </c>
      <c r="R25" s="199" t="str">
        <f>R26</f>
        <v>нд</v>
      </c>
      <c r="S25" s="166">
        <f t="shared" si="4"/>
        <v>2.1059470000000025E-2</v>
      </c>
      <c r="T25" s="166">
        <f t="shared" si="5"/>
        <v>9.6800779999999975E-2</v>
      </c>
      <c r="U25" s="166">
        <f t="shared" si="6"/>
        <v>40.951904110704611</v>
      </c>
      <c r="V25" s="166"/>
    </row>
    <row r="26" spans="1:22" ht="133.5" customHeight="1">
      <c r="A26" s="170" t="s">
        <v>823</v>
      </c>
      <c r="B26" s="190" t="s">
        <v>429</v>
      </c>
      <c r="C26" s="172" t="s">
        <v>226</v>
      </c>
      <c r="D26" s="212" t="s">
        <v>416</v>
      </c>
      <c r="E26" s="236">
        <v>0</v>
      </c>
      <c r="F26" s="198" t="s">
        <v>416</v>
      </c>
      <c r="G26" s="198">
        <v>0.35423700000000002</v>
      </c>
      <c r="H26" s="198">
        <f>J26+L26+N26+P26</f>
        <v>0.31516900000000003</v>
      </c>
      <c r="I26" s="198">
        <f>K26+M26+O26+Q26</f>
        <v>0.33317753</v>
      </c>
      <c r="J26" s="166">
        <f>0.3782028/1.2/4</f>
        <v>7.8792250000000008E-2</v>
      </c>
      <c r="K26" s="166">
        <f>SUM(K32:K34)</f>
        <v>0.14715512</v>
      </c>
      <c r="L26" s="166">
        <f>0.3782028/1.2/4</f>
        <v>7.8792250000000008E-2</v>
      </c>
      <c r="M26" s="166">
        <f>SUM(M33:M34)</f>
        <v>0.18602241</v>
      </c>
      <c r="N26" s="166">
        <f>0.3782028/1.2/4</f>
        <v>7.8792250000000008E-2</v>
      </c>
      <c r="O26" s="166">
        <f t="shared" ref="O26" si="14">SUM(O27:O32)</f>
        <v>0</v>
      </c>
      <c r="P26" s="166">
        <f>0.3782028/1.2/4</f>
        <v>7.8792250000000008E-2</v>
      </c>
      <c r="Q26" s="166">
        <f>SUM(Q27:Q33)</f>
        <v>0</v>
      </c>
      <c r="R26" s="199" t="s">
        <v>416</v>
      </c>
      <c r="S26" s="166">
        <f t="shared" ref="S26" si="15">G26-I26</f>
        <v>2.1059470000000025E-2</v>
      </c>
      <c r="T26" s="166">
        <f t="shared" si="5"/>
        <v>1.8008529999999967E-2</v>
      </c>
      <c r="U26" s="166">
        <f t="shared" si="6"/>
        <v>5.7139280830284589</v>
      </c>
      <c r="V26" s="166" t="s">
        <v>416</v>
      </c>
    </row>
    <row r="27" spans="1:22" ht="65.25" hidden="1" customHeight="1">
      <c r="A27" s="191" t="s">
        <v>931</v>
      </c>
      <c r="B27" s="190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27" s="198" t="s">
        <v>416</v>
      </c>
      <c r="D27" s="212" t="s">
        <v>416</v>
      </c>
      <c r="E27" s="198">
        <v>0</v>
      </c>
      <c r="F27" s="198" t="s">
        <v>416</v>
      </c>
      <c r="G27" s="198">
        <v>0</v>
      </c>
      <c r="H27" s="198">
        <f t="shared" si="2"/>
        <v>0</v>
      </c>
      <c r="I27" s="198">
        <f t="shared" si="7"/>
        <v>23.26836711</v>
      </c>
      <c r="J27" s="198">
        <v>0</v>
      </c>
      <c r="K27" s="166">
        <v>0</v>
      </c>
      <c r="L27" s="198">
        <v>0</v>
      </c>
      <c r="M27" s="166">
        <f t="shared" ref="M27:M32" si="16">SUM(M28:M33)</f>
        <v>23.26836711</v>
      </c>
      <c r="N27" s="198">
        <v>0</v>
      </c>
      <c r="O27" s="198">
        <v>0</v>
      </c>
      <c r="P27" s="198">
        <v>0</v>
      </c>
      <c r="Q27" s="198">
        <v>0</v>
      </c>
      <c r="R27" s="199" t="s">
        <v>416</v>
      </c>
      <c r="S27" s="166">
        <f>H27-I27</f>
        <v>-23.26836711</v>
      </c>
      <c r="T27" s="166">
        <f t="shared" ref="T27" si="17">I27-H27</f>
        <v>23.26836711</v>
      </c>
      <c r="U27" s="166">
        <v>0</v>
      </c>
      <c r="V27" s="166"/>
    </row>
    <row r="28" spans="1:22" ht="81.75" hidden="1" customHeight="1">
      <c r="A28" s="191" t="s">
        <v>932</v>
      </c>
      <c r="B28" s="190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28" s="198" t="s">
        <v>416</v>
      </c>
      <c r="D28" s="212" t="s">
        <v>416</v>
      </c>
      <c r="E28" s="198">
        <v>0</v>
      </c>
      <c r="F28" s="198" t="s">
        <v>416</v>
      </c>
      <c r="G28" s="198">
        <v>0</v>
      </c>
      <c r="H28" s="198">
        <f t="shared" si="2"/>
        <v>0</v>
      </c>
      <c r="I28" s="198">
        <f t="shared" si="7"/>
        <v>11.712944759999999</v>
      </c>
      <c r="J28" s="198">
        <v>0</v>
      </c>
      <c r="K28" s="166">
        <v>0</v>
      </c>
      <c r="L28" s="198">
        <v>0</v>
      </c>
      <c r="M28" s="166">
        <f t="shared" si="16"/>
        <v>11.712944759999999</v>
      </c>
      <c r="N28" s="198">
        <v>0</v>
      </c>
      <c r="O28" s="198">
        <v>0</v>
      </c>
      <c r="P28" s="198">
        <v>0</v>
      </c>
      <c r="Q28" s="198">
        <v>0</v>
      </c>
      <c r="R28" s="199" t="s">
        <v>416</v>
      </c>
      <c r="S28" s="166">
        <f t="shared" ref="S28:S32" si="18">H28-I28</f>
        <v>-11.712944759999999</v>
      </c>
      <c r="T28" s="166">
        <f t="shared" ref="T28" si="19">I28-H28</f>
        <v>11.712944759999999</v>
      </c>
      <c r="U28" s="166">
        <v>0</v>
      </c>
      <c r="V28" s="166"/>
    </row>
    <row r="29" spans="1:22" ht="84" hidden="1" customHeight="1">
      <c r="A29" s="191" t="s">
        <v>933</v>
      </c>
      <c r="B29" s="190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29" s="198" t="s">
        <v>416</v>
      </c>
      <c r="D29" s="212" t="s">
        <v>416</v>
      </c>
      <c r="E29" s="198">
        <v>0</v>
      </c>
      <c r="F29" s="198" t="s">
        <v>416</v>
      </c>
      <c r="G29" s="198">
        <v>0</v>
      </c>
      <c r="H29" s="198">
        <f t="shared" si="2"/>
        <v>0</v>
      </c>
      <c r="I29" s="198">
        <f t="shared" si="7"/>
        <v>6.1476919200000006</v>
      </c>
      <c r="J29" s="166">
        <v>0</v>
      </c>
      <c r="K29" s="166">
        <v>0</v>
      </c>
      <c r="L29" s="198">
        <v>0</v>
      </c>
      <c r="M29" s="166">
        <f t="shared" si="16"/>
        <v>6.1476919200000006</v>
      </c>
      <c r="N29" s="198">
        <v>0</v>
      </c>
      <c r="O29" s="198">
        <v>0</v>
      </c>
      <c r="P29" s="198">
        <v>0</v>
      </c>
      <c r="Q29" s="198">
        <v>0</v>
      </c>
      <c r="R29" s="199" t="s">
        <v>416</v>
      </c>
      <c r="S29" s="166">
        <f t="shared" si="18"/>
        <v>-6.1476919200000006</v>
      </c>
      <c r="T29" s="166">
        <f t="shared" ref="T29" si="20">I29-H29</f>
        <v>6.1476919200000006</v>
      </c>
      <c r="U29" s="166">
        <v>0</v>
      </c>
      <c r="V29" s="166"/>
    </row>
    <row r="30" spans="1:22" ht="63" hidden="1">
      <c r="A30" s="191" t="s">
        <v>934</v>
      </c>
      <c r="B30" s="190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0" s="198" t="s">
        <v>416</v>
      </c>
      <c r="D30" s="212" t="s">
        <v>416</v>
      </c>
      <c r="E30" s="198">
        <v>0</v>
      </c>
      <c r="F30" s="198" t="s">
        <v>416</v>
      </c>
      <c r="G30" s="198">
        <v>0</v>
      </c>
      <c r="H30" s="198">
        <f t="shared" ref="H30:I32" si="21">J30+L30+N30+P30</f>
        <v>0</v>
      </c>
      <c r="I30" s="198">
        <f t="shared" si="21"/>
        <v>3.0738459599999999</v>
      </c>
      <c r="J30" s="198">
        <v>0</v>
      </c>
      <c r="K30" s="166">
        <v>0</v>
      </c>
      <c r="L30" s="198">
        <v>0</v>
      </c>
      <c r="M30" s="166">
        <f t="shared" si="16"/>
        <v>3.0738459599999999</v>
      </c>
      <c r="N30" s="198">
        <v>0</v>
      </c>
      <c r="O30" s="198">
        <v>0</v>
      </c>
      <c r="P30" s="198">
        <v>0</v>
      </c>
      <c r="Q30" s="198">
        <v>0</v>
      </c>
      <c r="R30" s="199" t="s">
        <v>416</v>
      </c>
      <c r="S30" s="166">
        <f t="shared" si="18"/>
        <v>-3.0738459599999999</v>
      </c>
      <c r="T30" s="166">
        <f t="shared" ref="T30" si="22">I30-H30</f>
        <v>3.0738459599999999</v>
      </c>
      <c r="U30" s="166">
        <v>0</v>
      </c>
      <c r="V30" s="166"/>
    </row>
    <row r="31" spans="1:22" ht="63" hidden="1">
      <c r="A31" s="191" t="s">
        <v>935</v>
      </c>
      <c r="B31" s="190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1" s="198" t="s">
        <v>416</v>
      </c>
      <c r="D31" s="212" t="s">
        <v>416</v>
      </c>
      <c r="E31" s="198">
        <v>0</v>
      </c>
      <c r="F31" s="198" t="s">
        <v>416</v>
      </c>
      <c r="G31" s="198">
        <v>0</v>
      </c>
      <c r="H31" s="198">
        <f t="shared" si="21"/>
        <v>0</v>
      </c>
      <c r="I31" s="198">
        <f t="shared" si="21"/>
        <v>1.5369229799999999</v>
      </c>
      <c r="J31" s="281">
        <v>0</v>
      </c>
      <c r="K31" s="166">
        <v>0</v>
      </c>
      <c r="L31" s="198">
        <v>0</v>
      </c>
      <c r="M31" s="166">
        <f t="shared" si="16"/>
        <v>1.5369229799999999</v>
      </c>
      <c r="N31" s="198">
        <v>0</v>
      </c>
      <c r="O31" s="198">
        <v>0</v>
      </c>
      <c r="P31" s="198">
        <v>0</v>
      </c>
      <c r="Q31" s="198">
        <v>0</v>
      </c>
      <c r="R31" s="199" t="s">
        <v>416</v>
      </c>
      <c r="S31" s="166">
        <f t="shared" si="18"/>
        <v>-1.5369229799999999</v>
      </c>
      <c r="T31" s="166">
        <f t="shared" ref="T31" si="23">I31-H31</f>
        <v>1.5369229799999999</v>
      </c>
      <c r="U31" s="166">
        <v>0</v>
      </c>
      <c r="V31" s="166"/>
    </row>
    <row r="32" spans="1:22" s="265" customFormat="1" ht="83.25" hidden="1" customHeight="1">
      <c r="A32" s="191" t="s">
        <v>936</v>
      </c>
      <c r="B32" s="190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2" s="198" t="s">
        <v>416</v>
      </c>
      <c r="D32" s="212" t="s">
        <v>416</v>
      </c>
      <c r="E32" s="198">
        <v>0</v>
      </c>
      <c r="F32" s="198" t="s">
        <v>416</v>
      </c>
      <c r="G32" s="198">
        <v>0</v>
      </c>
      <c r="H32" s="198">
        <f t="shared" si="21"/>
        <v>0</v>
      </c>
      <c r="I32" s="280">
        <f t="shared" si="21"/>
        <v>0.76846148999999997</v>
      </c>
      <c r="J32" s="282">
        <v>0</v>
      </c>
      <c r="K32" s="166">
        <v>0</v>
      </c>
      <c r="L32" s="268">
        <v>0</v>
      </c>
      <c r="M32" s="166">
        <f t="shared" si="16"/>
        <v>0.76846148999999997</v>
      </c>
      <c r="N32" s="268">
        <v>0</v>
      </c>
      <c r="O32" s="268">
        <v>0</v>
      </c>
      <c r="P32" s="268">
        <v>0</v>
      </c>
      <c r="Q32" s="268">
        <v>0</v>
      </c>
      <c r="R32" s="199" t="s">
        <v>416</v>
      </c>
      <c r="S32" s="166">
        <f t="shared" si="18"/>
        <v>-0.76846148999999997</v>
      </c>
      <c r="T32" s="166">
        <f t="shared" ref="T32" si="24">I32-H32</f>
        <v>0.76846148999999997</v>
      </c>
      <c r="U32" s="166">
        <v>0</v>
      </c>
      <c r="V32" s="166"/>
    </row>
    <row r="33" spans="1:22" s="269" customFormat="1" ht="83.25" customHeight="1">
      <c r="A33" s="191" t="s">
        <v>931</v>
      </c>
      <c r="B33" s="190" t="s">
        <v>978</v>
      </c>
      <c r="C33" s="198" t="s">
        <v>416</v>
      </c>
      <c r="D33" s="212" t="s">
        <v>416</v>
      </c>
      <c r="E33" s="198">
        <v>2.8500000000000001E-2</v>
      </c>
      <c r="F33" s="198" t="s">
        <v>416</v>
      </c>
      <c r="G33" s="198">
        <v>0</v>
      </c>
      <c r="H33" s="198">
        <f t="shared" ref="H33" si="25">J33+L33+N33+P33</f>
        <v>0.11115512</v>
      </c>
      <c r="I33" s="198">
        <f t="shared" ref="I33" si="26">K33+M33+O33+Q33</f>
        <v>0.13965511999999999</v>
      </c>
      <c r="J33" s="166">
        <v>0.11115512</v>
      </c>
      <c r="K33" s="166">
        <v>0.11115512</v>
      </c>
      <c r="L33" s="268">
        <v>0</v>
      </c>
      <c r="M33" s="166">
        <v>2.8500000000000001E-2</v>
      </c>
      <c r="N33" s="268">
        <v>0</v>
      </c>
      <c r="O33" s="268">
        <v>0</v>
      </c>
      <c r="P33" s="268">
        <v>0</v>
      </c>
      <c r="Q33" s="268">
        <v>0</v>
      </c>
      <c r="R33" s="199" t="s">
        <v>416</v>
      </c>
      <c r="S33" s="166">
        <f t="shared" ref="S33" si="27">H33-I33</f>
        <v>-2.8499999999999998E-2</v>
      </c>
      <c r="T33" s="166">
        <f t="shared" ref="T33" si="28">I33-H33</f>
        <v>2.8499999999999998E-2</v>
      </c>
      <c r="U33" s="166">
        <v>0</v>
      </c>
      <c r="V33" s="166"/>
    </row>
    <row r="34" spans="1:22" s="345" customFormat="1" ht="83.25" customHeight="1">
      <c r="A34" s="191" t="s">
        <v>932</v>
      </c>
      <c r="B34" s="190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4" s="198" t="s">
        <v>416</v>
      </c>
      <c r="D34" s="212" t="s">
        <v>416</v>
      </c>
      <c r="E34" s="198">
        <v>0</v>
      </c>
      <c r="F34" s="198" t="s">
        <v>416</v>
      </c>
      <c r="G34" s="198">
        <v>0</v>
      </c>
      <c r="H34" s="198">
        <f t="shared" ref="H34" si="29">J34+L34+N34+P34</f>
        <v>0</v>
      </c>
      <c r="I34" s="198">
        <f t="shared" ref="I34" si="30">K34+M34+O34+Q34</f>
        <v>0.19352241000000001</v>
      </c>
      <c r="J34" s="166">
        <v>0</v>
      </c>
      <c r="K34" s="166">
        <v>3.5999999999999997E-2</v>
      </c>
      <c r="L34" s="268">
        <v>0</v>
      </c>
      <c r="M34" s="166">
        <v>0.15752241</v>
      </c>
      <c r="N34" s="268">
        <v>0</v>
      </c>
      <c r="O34" s="268">
        <v>0</v>
      </c>
      <c r="P34" s="268">
        <v>0</v>
      </c>
      <c r="Q34" s="268">
        <v>0</v>
      </c>
      <c r="R34" s="199" t="s">
        <v>416</v>
      </c>
      <c r="S34" s="166">
        <f t="shared" ref="S34" si="31">H34-I34</f>
        <v>-0.19352241000000001</v>
      </c>
      <c r="T34" s="166">
        <f t="shared" ref="T34" si="32">I34-H34</f>
        <v>0.19352241000000001</v>
      </c>
      <c r="U34" s="166">
        <v>1</v>
      </c>
      <c r="V34" s="166"/>
    </row>
    <row r="35" spans="1:22" ht="63">
      <c r="A35" s="170" t="s">
        <v>826</v>
      </c>
      <c r="B35" s="188" t="s">
        <v>430</v>
      </c>
      <c r="C35" s="172" t="s">
        <v>416</v>
      </c>
      <c r="D35" s="212" t="s">
        <v>416</v>
      </c>
      <c r="E35" s="198" t="s">
        <v>416</v>
      </c>
      <c r="F35" s="198" t="s">
        <v>416</v>
      </c>
      <c r="G35" s="198">
        <v>0</v>
      </c>
      <c r="H35" s="198">
        <f t="shared" si="2"/>
        <v>0</v>
      </c>
      <c r="I35" s="198">
        <f t="shared" si="7"/>
        <v>2.3034144899999998</v>
      </c>
      <c r="J35" s="166">
        <f>SUM(J36:J46)</f>
        <v>0</v>
      </c>
      <c r="K35" s="166">
        <f>SUM(K36:K50)</f>
        <v>1.7209754099999999</v>
      </c>
      <c r="L35" s="166">
        <f t="shared" ref="L35:P35" si="33">SUM(L36:L46)</f>
        <v>0</v>
      </c>
      <c r="M35" s="166">
        <f>SUM(M36:M50)</f>
        <v>0.58243908</v>
      </c>
      <c r="N35" s="166">
        <f t="shared" si="33"/>
        <v>0</v>
      </c>
      <c r="O35" s="166">
        <f>SUM(O36:O50)</f>
        <v>0</v>
      </c>
      <c r="P35" s="166">
        <f t="shared" si="33"/>
        <v>0</v>
      </c>
      <c r="Q35" s="166">
        <f>SUM(Q36:Q50)</f>
        <v>0</v>
      </c>
      <c r="R35" s="199" t="s">
        <v>416</v>
      </c>
      <c r="S35" s="166">
        <f t="shared" ref="S35:S36" si="34">G35-I35</f>
        <v>-2.3034144899999998</v>
      </c>
      <c r="T35" s="166">
        <f t="shared" ref="T35:T36" si="35">I35-H35</f>
        <v>2.3034144899999998</v>
      </c>
      <c r="U35" s="166">
        <v>-100</v>
      </c>
      <c r="V35" s="166" t="s">
        <v>416</v>
      </c>
    </row>
    <row r="36" spans="1:22" hidden="1">
      <c r="A36" s="191" t="s">
        <v>937</v>
      </c>
      <c r="B36" s="192">
        <f>'10'!B37</f>
        <v>0</v>
      </c>
      <c r="C36" s="172" t="s">
        <v>416</v>
      </c>
      <c r="D36" s="212" t="s">
        <v>416</v>
      </c>
      <c r="E36" s="198" t="s">
        <v>416</v>
      </c>
      <c r="F36" s="198" t="s">
        <v>416</v>
      </c>
      <c r="G36" s="198">
        <v>0</v>
      </c>
      <c r="H36" s="198">
        <f>SUM(J36+L36+N36+P36)</f>
        <v>0</v>
      </c>
      <c r="I36" s="198">
        <f>SUM(K36+M36+O36+Q36)</f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98">
        <v>0</v>
      </c>
      <c r="Q36" s="166">
        <v>0</v>
      </c>
      <c r="R36" s="199" t="s">
        <v>416</v>
      </c>
      <c r="S36" s="166">
        <f t="shared" si="34"/>
        <v>0</v>
      </c>
      <c r="T36" s="166">
        <f t="shared" si="35"/>
        <v>0</v>
      </c>
      <c r="U36" s="166">
        <v>-100</v>
      </c>
      <c r="V36" s="166"/>
    </row>
    <row r="37" spans="1:22" hidden="1">
      <c r="A37" s="191" t="s">
        <v>938</v>
      </c>
      <c r="B37" s="192">
        <f>'10'!B38</f>
        <v>0</v>
      </c>
      <c r="C37" s="172" t="s">
        <v>416</v>
      </c>
      <c r="D37" s="212" t="s">
        <v>416</v>
      </c>
      <c r="E37" s="198" t="s">
        <v>416</v>
      </c>
      <c r="F37" s="198" t="s">
        <v>416</v>
      </c>
      <c r="G37" s="198">
        <v>0</v>
      </c>
      <c r="H37" s="198">
        <f t="shared" ref="H37" si="36">J37+L37+N37+P37</f>
        <v>0</v>
      </c>
      <c r="I37" s="198">
        <f t="shared" ref="I37" si="37">K37+M37+O37+Q37</f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98">
        <v>0</v>
      </c>
      <c r="Q37" s="166">
        <v>0</v>
      </c>
      <c r="R37" s="199" t="s">
        <v>416</v>
      </c>
      <c r="S37" s="166">
        <f t="shared" ref="S37:S38" si="38">G37-I37</f>
        <v>0</v>
      </c>
      <c r="T37" s="166">
        <f t="shared" ref="T37:T38" si="39">I37-H37</f>
        <v>0</v>
      </c>
      <c r="U37" s="166">
        <v>-100</v>
      </c>
      <c r="V37" s="166"/>
    </row>
    <row r="38" spans="1:22" ht="56.25" hidden="1" customHeight="1">
      <c r="A38" s="191" t="s">
        <v>939</v>
      </c>
      <c r="B38" s="192">
        <f>'10'!B39</f>
        <v>0</v>
      </c>
      <c r="C38" s="172" t="s">
        <v>416</v>
      </c>
      <c r="D38" s="212" t="s">
        <v>416</v>
      </c>
      <c r="E38" s="198" t="s">
        <v>416</v>
      </c>
      <c r="F38" s="198" t="s">
        <v>416</v>
      </c>
      <c r="G38" s="198">
        <v>0</v>
      </c>
      <c r="H38" s="198">
        <f>SUM(J38+L38+N38+P38)</f>
        <v>0</v>
      </c>
      <c r="I38" s="198">
        <f>SUM(K38+M38+O38+Q38)</f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98">
        <v>0</v>
      </c>
      <c r="Q38" s="166">
        <v>0</v>
      </c>
      <c r="R38" s="199" t="s">
        <v>416</v>
      </c>
      <c r="S38" s="166">
        <f t="shared" si="38"/>
        <v>0</v>
      </c>
      <c r="T38" s="166">
        <f t="shared" si="39"/>
        <v>0</v>
      </c>
      <c r="U38" s="166">
        <v>-100</v>
      </c>
      <c r="V38" s="166"/>
    </row>
    <row r="39" spans="1:22" ht="47.25" hidden="1" customHeight="1">
      <c r="A39" s="191" t="s">
        <v>940</v>
      </c>
      <c r="B39" s="192">
        <f>'10'!B40</f>
        <v>0</v>
      </c>
      <c r="C39" s="172" t="s">
        <v>416</v>
      </c>
      <c r="D39" s="212" t="s">
        <v>416</v>
      </c>
      <c r="E39" s="198" t="s">
        <v>416</v>
      </c>
      <c r="F39" s="198" t="s">
        <v>416</v>
      </c>
      <c r="G39" s="198">
        <v>0</v>
      </c>
      <c r="H39" s="198">
        <f t="shared" ref="H39:H41" si="40">SUM(J39+L39+N39+P39)</f>
        <v>0</v>
      </c>
      <c r="I39" s="198">
        <f t="shared" ref="I39:I41" si="41">SUM(K39+M39+O39+Q39)</f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98">
        <v>0</v>
      </c>
      <c r="Q39" s="166">
        <v>0</v>
      </c>
      <c r="R39" s="199" t="s">
        <v>416</v>
      </c>
      <c r="S39" s="166">
        <f t="shared" ref="S39:S40" si="42">H39-I39</f>
        <v>0</v>
      </c>
      <c r="T39" s="166">
        <f t="shared" ref="T39:T41" si="43">I39-H39</f>
        <v>0</v>
      </c>
      <c r="U39" s="166">
        <v>-100</v>
      </c>
      <c r="V39" s="166"/>
    </row>
    <row r="40" spans="1:22" ht="56.25" hidden="1" customHeight="1">
      <c r="A40" s="191" t="s">
        <v>941</v>
      </c>
      <c r="B40" s="192">
        <f>'10'!B41</f>
        <v>0</v>
      </c>
      <c r="C40" s="172" t="s">
        <v>416</v>
      </c>
      <c r="D40" s="212" t="s">
        <v>416</v>
      </c>
      <c r="E40" s="198" t="s">
        <v>416</v>
      </c>
      <c r="F40" s="198" t="s">
        <v>416</v>
      </c>
      <c r="G40" s="198">
        <v>0</v>
      </c>
      <c r="H40" s="198">
        <f t="shared" ref="H40" si="44">SUM(J40+L40+N40+P40)</f>
        <v>0</v>
      </c>
      <c r="I40" s="198">
        <f t="shared" ref="I40" si="45">SUM(K40+M40+O40+Q40)</f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98">
        <v>0</v>
      </c>
      <c r="Q40" s="166">
        <v>0</v>
      </c>
      <c r="R40" s="199" t="s">
        <v>416</v>
      </c>
      <c r="S40" s="166">
        <f t="shared" si="42"/>
        <v>0</v>
      </c>
      <c r="T40" s="166">
        <f t="shared" ref="T40" si="46">I40-H40</f>
        <v>0</v>
      </c>
      <c r="U40" s="166">
        <v>-100</v>
      </c>
      <c r="V40" s="166"/>
    </row>
    <row r="41" spans="1:22" ht="60.75" customHeight="1">
      <c r="A41" s="191" t="s">
        <v>937</v>
      </c>
      <c r="B41" s="192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1" s="172" t="s">
        <v>416</v>
      </c>
      <c r="D41" s="212" t="s">
        <v>416</v>
      </c>
      <c r="E41" s="198" t="s">
        <v>416</v>
      </c>
      <c r="F41" s="198" t="s">
        <v>416</v>
      </c>
      <c r="G41" s="198">
        <v>0</v>
      </c>
      <c r="H41" s="198">
        <f t="shared" si="40"/>
        <v>0</v>
      </c>
      <c r="I41" s="198">
        <f t="shared" si="41"/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98">
        <v>0</v>
      </c>
      <c r="Q41" s="166">
        <v>0</v>
      </c>
      <c r="R41" s="199" t="s">
        <v>416</v>
      </c>
      <c r="S41" s="166">
        <f>H41-I41</f>
        <v>0</v>
      </c>
      <c r="T41" s="166">
        <f t="shared" si="43"/>
        <v>0</v>
      </c>
      <c r="U41" s="166">
        <v>-100</v>
      </c>
      <c r="V41" s="166"/>
    </row>
    <row r="42" spans="1:22" s="252" customFormat="1" ht="57.75" hidden="1" customHeight="1">
      <c r="A42" s="191" t="s">
        <v>967</v>
      </c>
      <c r="B42" s="192">
        <f>'10'!B43</f>
        <v>0</v>
      </c>
      <c r="C42" s="172" t="s">
        <v>416</v>
      </c>
      <c r="D42" s="212" t="s">
        <v>416</v>
      </c>
      <c r="E42" s="198" t="s">
        <v>416</v>
      </c>
      <c r="F42" s="198" t="s">
        <v>416</v>
      </c>
      <c r="G42" s="198">
        <v>0</v>
      </c>
      <c r="H42" s="198">
        <f t="shared" ref="H42:H45" si="47">SUM(J42+L42+N42+P42)</f>
        <v>0</v>
      </c>
      <c r="I42" s="198">
        <f t="shared" ref="I42:I45" si="48">SUM(K42+M42+O42+Q42)</f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98">
        <v>0</v>
      </c>
      <c r="Q42" s="166">
        <v>0</v>
      </c>
      <c r="R42" s="199" t="s">
        <v>416</v>
      </c>
      <c r="S42" s="166">
        <f>H42-I42</f>
        <v>0</v>
      </c>
      <c r="T42" s="166">
        <f t="shared" ref="T42:T46" si="49">I42-H42</f>
        <v>0</v>
      </c>
      <c r="U42" s="166">
        <v>-100</v>
      </c>
      <c r="V42" s="166"/>
    </row>
    <row r="43" spans="1:22" s="252" customFormat="1" ht="65.25" customHeight="1">
      <c r="A43" s="191" t="s">
        <v>938</v>
      </c>
      <c r="B43" s="192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3" s="172" t="s">
        <v>416</v>
      </c>
      <c r="D43" s="212" t="s">
        <v>416</v>
      </c>
      <c r="E43" s="198" t="s">
        <v>416</v>
      </c>
      <c r="F43" s="198" t="s">
        <v>416</v>
      </c>
      <c r="G43" s="198">
        <v>0</v>
      </c>
      <c r="H43" s="198">
        <f t="shared" si="47"/>
        <v>0</v>
      </c>
      <c r="I43" s="198">
        <f t="shared" si="48"/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98">
        <v>0</v>
      </c>
      <c r="Q43" s="166">
        <v>0</v>
      </c>
      <c r="R43" s="199" t="s">
        <v>416</v>
      </c>
      <c r="S43" s="166">
        <f t="shared" ref="S43:S46" si="50">H43-I43</f>
        <v>0</v>
      </c>
      <c r="T43" s="166">
        <f t="shared" si="49"/>
        <v>0</v>
      </c>
      <c r="U43" s="166">
        <v>-100</v>
      </c>
      <c r="V43" s="166"/>
    </row>
    <row r="44" spans="1:22" s="252" customFormat="1" ht="57" hidden="1" customHeight="1">
      <c r="A44" s="191" t="s">
        <v>969</v>
      </c>
      <c r="B44" s="192" t="e">
        <f>'10'!#REF!</f>
        <v>#REF!</v>
      </c>
      <c r="C44" s="172" t="s">
        <v>416</v>
      </c>
      <c r="D44" s="212" t="s">
        <v>416</v>
      </c>
      <c r="E44" s="198" t="s">
        <v>416</v>
      </c>
      <c r="F44" s="198" t="s">
        <v>416</v>
      </c>
      <c r="G44" s="198">
        <v>0</v>
      </c>
      <c r="H44" s="198">
        <f t="shared" si="47"/>
        <v>0</v>
      </c>
      <c r="I44" s="198">
        <f t="shared" si="48"/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98">
        <v>0</v>
      </c>
      <c r="Q44" s="166">
        <v>0</v>
      </c>
      <c r="R44" s="199" t="s">
        <v>416</v>
      </c>
      <c r="S44" s="166">
        <f t="shared" si="50"/>
        <v>0</v>
      </c>
      <c r="T44" s="166">
        <f t="shared" si="49"/>
        <v>0</v>
      </c>
      <c r="U44" s="166">
        <v>-100</v>
      </c>
      <c r="V44" s="166"/>
    </row>
    <row r="45" spans="1:22" s="252" customFormat="1" ht="55.5" hidden="1" customHeight="1">
      <c r="A45" s="191" t="s">
        <v>970</v>
      </c>
      <c r="B45" s="192" t="e">
        <f>'10'!#REF!</f>
        <v>#REF!</v>
      </c>
      <c r="C45" s="172" t="s">
        <v>416</v>
      </c>
      <c r="D45" s="212" t="s">
        <v>416</v>
      </c>
      <c r="E45" s="198" t="s">
        <v>416</v>
      </c>
      <c r="F45" s="198" t="s">
        <v>416</v>
      </c>
      <c r="G45" s="198">
        <v>0</v>
      </c>
      <c r="H45" s="198">
        <f t="shared" si="47"/>
        <v>0</v>
      </c>
      <c r="I45" s="198">
        <f t="shared" si="48"/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98">
        <v>0</v>
      </c>
      <c r="Q45" s="166">
        <v>0</v>
      </c>
      <c r="R45" s="199" t="s">
        <v>416</v>
      </c>
      <c r="S45" s="166">
        <f t="shared" si="50"/>
        <v>0</v>
      </c>
      <c r="T45" s="166">
        <f t="shared" si="49"/>
        <v>0</v>
      </c>
      <c r="U45" s="166">
        <v>-100</v>
      </c>
      <c r="V45" s="166"/>
    </row>
    <row r="46" spans="1:22" s="265" customFormat="1" ht="55.5" customHeight="1">
      <c r="A46" s="191" t="s">
        <v>939</v>
      </c>
      <c r="B46" s="192" t="str">
        <f>'10'!B45</f>
        <v>Строительство ЛЭП-10 кВ, ЛЭП-0,4 кВ, ТП 10/0,4кВ для электроснабжения НК-Бетон</v>
      </c>
      <c r="C46" s="172" t="s">
        <v>416</v>
      </c>
      <c r="D46" s="212" t="s">
        <v>416</v>
      </c>
      <c r="E46" s="198" t="s">
        <v>416</v>
      </c>
      <c r="F46" s="198" t="s">
        <v>416</v>
      </c>
      <c r="G46" s="198">
        <v>0</v>
      </c>
      <c r="H46" s="198">
        <f t="shared" ref="H46" si="51">SUM(J46+L46+N46+P46)</f>
        <v>0</v>
      </c>
      <c r="I46" s="198">
        <f t="shared" ref="I46" si="52">SUM(K46+M46+O46+Q46)</f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98">
        <v>0</v>
      </c>
      <c r="Q46" s="166">
        <v>0</v>
      </c>
      <c r="R46" s="199" t="s">
        <v>416</v>
      </c>
      <c r="S46" s="166">
        <f t="shared" si="50"/>
        <v>0</v>
      </c>
      <c r="T46" s="166">
        <f t="shared" si="49"/>
        <v>0</v>
      </c>
      <c r="U46" s="166">
        <v>-100</v>
      </c>
      <c r="V46" s="166"/>
    </row>
    <row r="47" spans="1:22" s="348" customFormat="1" ht="63.75" customHeight="1">
      <c r="A47" s="191" t="s">
        <v>940</v>
      </c>
      <c r="B47" s="192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7" s="172" t="s">
        <v>416</v>
      </c>
      <c r="D47" s="212" t="s">
        <v>416</v>
      </c>
      <c r="E47" s="198" t="s">
        <v>416</v>
      </c>
      <c r="F47" s="198" t="s">
        <v>416</v>
      </c>
      <c r="G47" s="198">
        <v>0</v>
      </c>
      <c r="H47" s="198">
        <f t="shared" ref="H47:H50" si="53">SUM(J47+L47+N47+P47)</f>
        <v>0</v>
      </c>
      <c r="I47" s="198">
        <f t="shared" ref="I47:I50" si="54">SUM(K47+M47+O47+Q47)</f>
        <v>0.23815981</v>
      </c>
      <c r="J47" s="166">
        <v>0</v>
      </c>
      <c r="K47" s="166">
        <v>4.2000000000000003E-2</v>
      </c>
      <c r="L47" s="166">
        <v>0</v>
      </c>
      <c r="M47" s="166">
        <f>0.16128831+0.0348715</f>
        <v>0.19615980999999999</v>
      </c>
      <c r="N47" s="166">
        <v>0</v>
      </c>
      <c r="O47" s="166">
        <v>0</v>
      </c>
      <c r="P47" s="198">
        <v>0</v>
      </c>
      <c r="Q47" s="166">
        <v>0</v>
      </c>
      <c r="R47" s="199" t="s">
        <v>416</v>
      </c>
      <c r="S47" s="166">
        <f t="shared" ref="S47:S50" si="55">H47-I47</f>
        <v>-0.23815981</v>
      </c>
      <c r="T47" s="166">
        <f t="shared" ref="T47:T50" si="56">I47-H47</f>
        <v>0.23815981</v>
      </c>
      <c r="U47" s="166">
        <v>-100</v>
      </c>
      <c r="V47" s="166"/>
    </row>
    <row r="48" spans="1:22" s="348" customFormat="1" ht="95.25" customHeight="1">
      <c r="A48" s="191" t="s">
        <v>941</v>
      </c>
      <c r="B48" s="192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48" s="172" t="s">
        <v>416</v>
      </c>
      <c r="D48" s="212" t="s">
        <v>416</v>
      </c>
      <c r="E48" s="198" t="s">
        <v>416</v>
      </c>
      <c r="F48" s="198" t="s">
        <v>416</v>
      </c>
      <c r="G48" s="198">
        <v>0</v>
      </c>
      <c r="H48" s="198">
        <f t="shared" si="53"/>
        <v>0</v>
      </c>
      <c r="I48" s="198">
        <f t="shared" si="54"/>
        <v>5.416667E-2</v>
      </c>
      <c r="J48" s="166">
        <v>0</v>
      </c>
      <c r="K48" s="166">
        <v>5.416667E-2</v>
      </c>
      <c r="L48" s="166">
        <v>0</v>
      </c>
      <c r="M48" s="166">
        <v>0</v>
      </c>
      <c r="N48" s="166">
        <v>0</v>
      </c>
      <c r="O48" s="166">
        <v>0</v>
      </c>
      <c r="P48" s="198">
        <v>0</v>
      </c>
      <c r="Q48" s="166">
        <v>0</v>
      </c>
      <c r="R48" s="199" t="s">
        <v>416</v>
      </c>
      <c r="S48" s="166">
        <f t="shared" si="55"/>
        <v>-5.416667E-2</v>
      </c>
      <c r="T48" s="166">
        <f t="shared" si="56"/>
        <v>5.416667E-2</v>
      </c>
      <c r="U48" s="166">
        <v>-100</v>
      </c>
      <c r="V48" s="166"/>
    </row>
    <row r="49" spans="1:22" s="348" customFormat="1" ht="77.25" customHeight="1">
      <c r="A49" s="191" t="s">
        <v>948</v>
      </c>
      <c r="B49" s="192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49" s="172" t="s">
        <v>416</v>
      </c>
      <c r="D49" s="212" t="s">
        <v>416</v>
      </c>
      <c r="E49" s="198" t="s">
        <v>416</v>
      </c>
      <c r="F49" s="198" t="s">
        <v>416</v>
      </c>
      <c r="G49" s="198">
        <v>0</v>
      </c>
      <c r="H49" s="198">
        <f t="shared" si="53"/>
        <v>0</v>
      </c>
      <c r="I49" s="198">
        <f t="shared" si="54"/>
        <v>1.75672421</v>
      </c>
      <c r="J49" s="166">
        <v>0</v>
      </c>
      <c r="K49" s="166">
        <v>1.5918087400000001</v>
      </c>
      <c r="L49" s="166">
        <v>0</v>
      </c>
      <c r="M49" s="166">
        <v>0.16491547000000001</v>
      </c>
      <c r="N49" s="166">
        <v>0</v>
      </c>
      <c r="O49" s="166">
        <v>0</v>
      </c>
      <c r="P49" s="198">
        <v>0</v>
      </c>
      <c r="Q49" s="166">
        <v>0</v>
      </c>
      <c r="R49" s="199" t="s">
        <v>416</v>
      </c>
      <c r="S49" s="166">
        <f t="shared" si="55"/>
        <v>-1.75672421</v>
      </c>
      <c r="T49" s="166">
        <f t="shared" si="56"/>
        <v>1.75672421</v>
      </c>
      <c r="U49" s="166">
        <v>-100</v>
      </c>
      <c r="V49" s="166"/>
    </row>
    <row r="50" spans="1:22" s="348" customFormat="1" ht="55.5" customHeight="1">
      <c r="A50" s="191" t="s">
        <v>967</v>
      </c>
      <c r="B50" s="192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0" s="172" t="s">
        <v>416</v>
      </c>
      <c r="D50" s="212" t="s">
        <v>416</v>
      </c>
      <c r="E50" s="198" t="s">
        <v>416</v>
      </c>
      <c r="F50" s="198" t="s">
        <v>416</v>
      </c>
      <c r="G50" s="198">
        <v>0</v>
      </c>
      <c r="H50" s="198">
        <f t="shared" si="53"/>
        <v>0</v>
      </c>
      <c r="I50" s="198">
        <f t="shared" si="54"/>
        <v>0.25436380000000003</v>
      </c>
      <c r="J50" s="166">
        <v>0</v>
      </c>
      <c r="K50" s="166">
        <v>3.3000000000000002E-2</v>
      </c>
      <c r="L50" s="166">
        <v>0</v>
      </c>
      <c r="M50" s="166">
        <v>0.2213638</v>
      </c>
      <c r="N50" s="166">
        <v>0</v>
      </c>
      <c r="O50" s="166">
        <v>0</v>
      </c>
      <c r="P50" s="198">
        <v>0</v>
      </c>
      <c r="Q50" s="166">
        <v>0</v>
      </c>
      <c r="R50" s="199" t="s">
        <v>416</v>
      </c>
      <c r="S50" s="166">
        <f t="shared" si="55"/>
        <v>-0.25436380000000003</v>
      </c>
      <c r="T50" s="166">
        <f t="shared" si="56"/>
        <v>0.25436380000000003</v>
      </c>
      <c r="U50" s="166">
        <v>-100</v>
      </c>
      <c r="V50" s="166"/>
    </row>
    <row r="51" spans="1:22" ht="99.75" hidden="1" customHeight="1">
      <c r="A51" s="170" t="s">
        <v>828</v>
      </c>
      <c r="B51" s="188" t="s">
        <v>431</v>
      </c>
      <c r="C51" s="172" t="s">
        <v>416</v>
      </c>
      <c r="D51" s="212" t="s">
        <v>416</v>
      </c>
      <c r="E51" s="198" t="s">
        <v>416</v>
      </c>
      <c r="F51" s="198" t="s">
        <v>416</v>
      </c>
      <c r="G51" s="198">
        <v>0</v>
      </c>
      <c r="H51" s="198">
        <f t="shared" si="2"/>
        <v>0</v>
      </c>
      <c r="I51" s="198">
        <f t="shared" si="7"/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98">
        <v>0</v>
      </c>
      <c r="Q51" s="166">
        <v>0</v>
      </c>
      <c r="R51" s="199" t="s">
        <v>416</v>
      </c>
      <c r="S51" s="166">
        <f t="shared" si="4"/>
        <v>0</v>
      </c>
      <c r="T51" s="166">
        <f t="shared" si="5"/>
        <v>0</v>
      </c>
      <c r="U51" s="166" t="e">
        <f t="shared" si="6"/>
        <v>#DIV/0!</v>
      </c>
      <c r="V51" s="166" t="s">
        <v>416</v>
      </c>
    </row>
    <row r="52" spans="1:22" ht="31.5" hidden="1">
      <c r="A52" s="170" t="s">
        <v>284</v>
      </c>
      <c r="B52" s="188" t="s">
        <v>432</v>
      </c>
      <c r="C52" s="172" t="s">
        <v>416</v>
      </c>
      <c r="D52" s="212" t="s">
        <v>416</v>
      </c>
      <c r="E52" s="198" t="s">
        <v>416</v>
      </c>
      <c r="F52" s="198" t="s">
        <v>416</v>
      </c>
      <c r="G52" s="198">
        <v>0</v>
      </c>
      <c r="H52" s="198">
        <f t="shared" si="2"/>
        <v>0</v>
      </c>
      <c r="I52" s="198">
        <f t="shared" si="7"/>
        <v>0</v>
      </c>
      <c r="J52" s="166">
        <f t="shared" ref="J52:Q52" si="57">J53+J54</f>
        <v>0</v>
      </c>
      <c r="K52" s="166">
        <f t="shared" si="57"/>
        <v>0</v>
      </c>
      <c r="L52" s="166">
        <f t="shared" si="57"/>
        <v>0</v>
      </c>
      <c r="M52" s="166">
        <f t="shared" si="57"/>
        <v>0</v>
      </c>
      <c r="N52" s="166">
        <f t="shared" si="57"/>
        <v>0</v>
      </c>
      <c r="O52" s="166">
        <f t="shared" si="57"/>
        <v>0</v>
      </c>
      <c r="P52" s="198">
        <v>0</v>
      </c>
      <c r="Q52" s="166">
        <f t="shared" si="57"/>
        <v>0</v>
      </c>
      <c r="R52" s="199" t="s">
        <v>416</v>
      </c>
      <c r="S52" s="166">
        <f t="shared" si="4"/>
        <v>0</v>
      </c>
      <c r="T52" s="166">
        <f t="shared" si="5"/>
        <v>0</v>
      </c>
      <c r="U52" s="166" t="e">
        <f t="shared" si="6"/>
        <v>#DIV/0!</v>
      </c>
      <c r="V52" s="166" t="s">
        <v>416</v>
      </c>
    </row>
    <row r="53" spans="1:22" ht="63" hidden="1">
      <c r="A53" s="170" t="s">
        <v>848</v>
      </c>
      <c r="B53" s="188" t="s">
        <v>433</v>
      </c>
      <c r="C53" s="172" t="s">
        <v>416</v>
      </c>
      <c r="D53" s="212" t="s">
        <v>416</v>
      </c>
      <c r="E53" s="198" t="s">
        <v>416</v>
      </c>
      <c r="F53" s="198" t="s">
        <v>416</v>
      </c>
      <c r="G53" s="198">
        <v>0</v>
      </c>
      <c r="H53" s="198">
        <f t="shared" si="2"/>
        <v>0</v>
      </c>
      <c r="I53" s="198">
        <f t="shared" si="7"/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98">
        <v>0</v>
      </c>
      <c r="Q53" s="166">
        <v>0</v>
      </c>
      <c r="R53" s="199" t="s">
        <v>416</v>
      </c>
      <c r="S53" s="166">
        <f t="shared" si="4"/>
        <v>0</v>
      </c>
      <c r="T53" s="166">
        <f t="shared" si="5"/>
        <v>0</v>
      </c>
      <c r="U53" s="166" t="e">
        <f t="shared" si="6"/>
        <v>#DIV/0!</v>
      </c>
      <c r="V53" s="166" t="s">
        <v>416</v>
      </c>
    </row>
    <row r="54" spans="1:22" ht="47.25" hidden="1">
      <c r="A54" s="170" t="s">
        <v>849</v>
      </c>
      <c r="B54" s="188" t="s">
        <v>434</v>
      </c>
      <c r="C54" s="172" t="s">
        <v>416</v>
      </c>
      <c r="D54" s="212" t="s">
        <v>416</v>
      </c>
      <c r="E54" s="198" t="s">
        <v>416</v>
      </c>
      <c r="F54" s="198" t="s">
        <v>416</v>
      </c>
      <c r="G54" s="198">
        <v>0</v>
      </c>
      <c r="H54" s="198">
        <f t="shared" si="2"/>
        <v>0</v>
      </c>
      <c r="I54" s="198">
        <f t="shared" si="7"/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98">
        <v>0</v>
      </c>
      <c r="Q54" s="166">
        <v>0</v>
      </c>
      <c r="R54" s="199" t="s">
        <v>416</v>
      </c>
      <c r="S54" s="166">
        <f t="shared" si="4"/>
        <v>0</v>
      </c>
      <c r="T54" s="166">
        <f t="shared" si="5"/>
        <v>0</v>
      </c>
      <c r="U54" s="166" t="e">
        <f t="shared" si="6"/>
        <v>#DIV/0!</v>
      </c>
      <c r="V54" s="166" t="s">
        <v>416</v>
      </c>
    </row>
    <row r="55" spans="1:22" ht="47.25" hidden="1">
      <c r="A55" s="170" t="s">
        <v>285</v>
      </c>
      <c r="B55" s="188" t="s">
        <v>227</v>
      </c>
      <c r="C55" s="172" t="s">
        <v>416</v>
      </c>
      <c r="D55" s="212" t="s">
        <v>416</v>
      </c>
      <c r="E55" s="198" t="s">
        <v>416</v>
      </c>
      <c r="F55" s="198" t="s">
        <v>416</v>
      </c>
      <c r="G55" s="198">
        <v>0</v>
      </c>
      <c r="H55" s="198">
        <f t="shared" si="2"/>
        <v>0</v>
      </c>
      <c r="I55" s="198">
        <f t="shared" si="7"/>
        <v>0</v>
      </c>
      <c r="J55" s="166">
        <f t="shared" ref="J55:Q55" si="58">J56+J57+J58+J59+J60+J61+J62+J63</f>
        <v>0</v>
      </c>
      <c r="K55" s="166">
        <f t="shared" si="58"/>
        <v>0</v>
      </c>
      <c r="L55" s="166">
        <f t="shared" si="58"/>
        <v>0</v>
      </c>
      <c r="M55" s="166">
        <f t="shared" si="58"/>
        <v>0</v>
      </c>
      <c r="N55" s="166">
        <f t="shared" si="58"/>
        <v>0</v>
      </c>
      <c r="O55" s="166">
        <f t="shared" si="58"/>
        <v>0</v>
      </c>
      <c r="P55" s="198">
        <v>0</v>
      </c>
      <c r="Q55" s="166">
        <f t="shared" si="58"/>
        <v>0</v>
      </c>
      <c r="R55" s="199" t="s">
        <v>416</v>
      </c>
      <c r="S55" s="166">
        <f t="shared" si="4"/>
        <v>0</v>
      </c>
      <c r="T55" s="166">
        <f t="shared" si="5"/>
        <v>0</v>
      </c>
      <c r="U55" s="166" t="e">
        <f t="shared" si="6"/>
        <v>#DIV/0!</v>
      </c>
      <c r="V55" s="166" t="s">
        <v>416</v>
      </c>
    </row>
    <row r="56" spans="1:22" ht="31.5" hidden="1">
      <c r="A56" s="170" t="s">
        <v>435</v>
      </c>
      <c r="B56" s="188" t="s">
        <v>228</v>
      </c>
      <c r="C56" s="172" t="s">
        <v>416</v>
      </c>
      <c r="D56" s="212" t="s">
        <v>416</v>
      </c>
      <c r="E56" s="198" t="s">
        <v>416</v>
      </c>
      <c r="F56" s="198" t="s">
        <v>416</v>
      </c>
      <c r="G56" s="198">
        <v>0</v>
      </c>
      <c r="H56" s="198">
        <f t="shared" si="2"/>
        <v>0</v>
      </c>
      <c r="I56" s="198">
        <f t="shared" si="7"/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98">
        <v>0</v>
      </c>
      <c r="Q56" s="166">
        <v>0</v>
      </c>
      <c r="R56" s="199" t="s">
        <v>416</v>
      </c>
      <c r="S56" s="166">
        <f t="shared" si="4"/>
        <v>0</v>
      </c>
      <c r="T56" s="166">
        <f t="shared" si="5"/>
        <v>0</v>
      </c>
      <c r="U56" s="166" t="e">
        <f t="shared" si="6"/>
        <v>#DIV/0!</v>
      </c>
      <c r="V56" s="166" t="s">
        <v>416</v>
      </c>
    </row>
    <row r="57" spans="1:22" ht="94.5" hidden="1">
      <c r="A57" s="170" t="s">
        <v>435</v>
      </c>
      <c r="B57" s="188" t="s">
        <v>229</v>
      </c>
      <c r="C57" s="172" t="s">
        <v>416</v>
      </c>
      <c r="D57" s="212" t="s">
        <v>416</v>
      </c>
      <c r="E57" s="198" t="s">
        <v>416</v>
      </c>
      <c r="F57" s="198" t="s">
        <v>416</v>
      </c>
      <c r="G57" s="198">
        <v>0</v>
      </c>
      <c r="H57" s="198">
        <f t="shared" si="2"/>
        <v>0</v>
      </c>
      <c r="I57" s="198">
        <f t="shared" si="7"/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98">
        <v>0</v>
      </c>
      <c r="Q57" s="166">
        <v>0</v>
      </c>
      <c r="R57" s="199" t="s">
        <v>416</v>
      </c>
      <c r="S57" s="166">
        <f t="shared" si="4"/>
        <v>0</v>
      </c>
      <c r="T57" s="166">
        <f t="shared" si="5"/>
        <v>0</v>
      </c>
      <c r="U57" s="166" t="e">
        <f t="shared" si="6"/>
        <v>#DIV/0!</v>
      </c>
      <c r="V57" s="166" t="s">
        <v>416</v>
      </c>
    </row>
    <row r="58" spans="1:22" ht="78.75" hidden="1">
      <c r="A58" s="170" t="s">
        <v>435</v>
      </c>
      <c r="B58" s="188" t="s">
        <v>230</v>
      </c>
      <c r="C58" s="172" t="s">
        <v>416</v>
      </c>
      <c r="D58" s="212" t="s">
        <v>416</v>
      </c>
      <c r="E58" s="198" t="s">
        <v>416</v>
      </c>
      <c r="F58" s="198" t="s">
        <v>416</v>
      </c>
      <c r="G58" s="198">
        <v>0</v>
      </c>
      <c r="H58" s="198">
        <f t="shared" si="2"/>
        <v>0</v>
      </c>
      <c r="I58" s="198">
        <f t="shared" si="7"/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 s="198">
        <v>0</v>
      </c>
      <c r="Q58" s="166">
        <v>0</v>
      </c>
      <c r="R58" s="199" t="s">
        <v>416</v>
      </c>
      <c r="S58" s="166">
        <f t="shared" si="4"/>
        <v>0</v>
      </c>
      <c r="T58" s="166">
        <f t="shared" si="5"/>
        <v>0</v>
      </c>
      <c r="U58" s="166" t="e">
        <f t="shared" si="6"/>
        <v>#DIV/0!</v>
      </c>
      <c r="V58" s="166" t="s">
        <v>416</v>
      </c>
    </row>
    <row r="59" spans="1:22" ht="94.5" hidden="1">
      <c r="A59" s="170" t="s">
        <v>435</v>
      </c>
      <c r="B59" s="188" t="s">
        <v>231</v>
      </c>
      <c r="C59" s="172" t="s">
        <v>416</v>
      </c>
      <c r="D59" s="212" t="s">
        <v>416</v>
      </c>
      <c r="E59" s="198" t="s">
        <v>416</v>
      </c>
      <c r="F59" s="198" t="s">
        <v>416</v>
      </c>
      <c r="G59" s="198">
        <v>0</v>
      </c>
      <c r="H59" s="198">
        <f t="shared" si="2"/>
        <v>0</v>
      </c>
      <c r="I59" s="198">
        <f t="shared" si="7"/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98">
        <v>0</v>
      </c>
      <c r="Q59" s="166">
        <v>0</v>
      </c>
      <c r="R59" s="199" t="s">
        <v>416</v>
      </c>
      <c r="S59" s="166">
        <f t="shared" si="4"/>
        <v>0</v>
      </c>
      <c r="T59" s="166">
        <f t="shared" si="5"/>
        <v>0</v>
      </c>
      <c r="U59" s="166" t="e">
        <f t="shared" si="6"/>
        <v>#DIV/0!</v>
      </c>
      <c r="V59" s="166" t="s">
        <v>416</v>
      </c>
    </row>
    <row r="60" spans="1:22" ht="31.5" hidden="1">
      <c r="A60" s="170" t="s">
        <v>436</v>
      </c>
      <c r="B60" s="188" t="s">
        <v>228</v>
      </c>
      <c r="C60" s="172" t="s">
        <v>416</v>
      </c>
      <c r="D60" s="212" t="s">
        <v>416</v>
      </c>
      <c r="E60" s="198" t="s">
        <v>416</v>
      </c>
      <c r="F60" s="198" t="s">
        <v>416</v>
      </c>
      <c r="G60" s="198">
        <v>0</v>
      </c>
      <c r="H60" s="198">
        <f t="shared" si="2"/>
        <v>0</v>
      </c>
      <c r="I60" s="198">
        <f t="shared" si="7"/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98">
        <v>0</v>
      </c>
      <c r="Q60" s="166">
        <v>0</v>
      </c>
      <c r="R60" s="199" t="s">
        <v>416</v>
      </c>
      <c r="S60" s="166">
        <f t="shared" si="4"/>
        <v>0</v>
      </c>
      <c r="T60" s="166">
        <f t="shared" si="5"/>
        <v>0</v>
      </c>
      <c r="U60" s="166" t="e">
        <f t="shared" si="6"/>
        <v>#DIV/0!</v>
      </c>
      <c r="V60" s="166" t="s">
        <v>416</v>
      </c>
    </row>
    <row r="61" spans="1:22" ht="94.5" hidden="1">
      <c r="A61" s="170" t="s">
        <v>436</v>
      </c>
      <c r="B61" s="188" t="s">
        <v>229</v>
      </c>
      <c r="C61" s="172" t="s">
        <v>416</v>
      </c>
      <c r="D61" s="212" t="s">
        <v>416</v>
      </c>
      <c r="E61" s="198" t="s">
        <v>416</v>
      </c>
      <c r="F61" s="198" t="s">
        <v>416</v>
      </c>
      <c r="G61" s="198">
        <v>0</v>
      </c>
      <c r="H61" s="198">
        <f t="shared" si="2"/>
        <v>0</v>
      </c>
      <c r="I61" s="198">
        <f t="shared" si="7"/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98">
        <v>0</v>
      </c>
      <c r="Q61" s="166">
        <v>0</v>
      </c>
      <c r="R61" s="199" t="s">
        <v>416</v>
      </c>
      <c r="S61" s="166">
        <f t="shared" si="4"/>
        <v>0</v>
      </c>
      <c r="T61" s="166">
        <f t="shared" si="5"/>
        <v>0</v>
      </c>
      <c r="U61" s="166" t="e">
        <f t="shared" si="6"/>
        <v>#DIV/0!</v>
      </c>
      <c r="V61" s="166" t="s">
        <v>416</v>
      </c>
    </row>
    <row r="62" spans="1:22" ht="78.75" hidden="1">
      <c r="A62" s="170" t="s">
        <v>436</v>
      </c>
      <c r="B62" s="188" t="s">
        <v>230</v>
      </c>
      <c r="C62" s="172" t="s">
        <v>416</v>
      </c>
      <c r="D62" s="212" t="s">
        <v>416</v>
      </c>
      <c r="E62" s="198" t="s">
        <v>416</v>
      </c>
      <c r="F62" s="198" t="s">
        <v>416</v>
      </c>
      <c r="G62" s="198">
        <v>0</v>
      </c>
      <c r="H62" s="198">
        <f t="shared" si="2"/>
        <v>0</v>
      </c>
      <c r="I62" s="198">
        <f t="shared" si="7"/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98">
        <v>0</v>
      </c>
      <c r="Q62" s="166">
        <v>0</v>
      </c>
      <c r="R62" s="199" t="s">
        <v>416</v>
      </c>
      <c r="S62" s="166">
        <f t="shared" si="4"/>
        <v>0</v>
      </c>
      <c r="T62" s="166">
        <f t="shared" si="5"/>
        <v>0</v>
      </c>
      <c r="U62" s="166" t="e">
        <f t="shared" si="6"/>
        <v>#DIV/0!</v>
      </c>
      <c r="V62" s="166" t="s">
        <v>416</v>
      </c>
    </row>
    <row r="63" spans="1:22" ht="94.5">
      <c r="A63" s="170" t="s">
        <v>436</v>
      </c>
      <c r="B63" s="188" t="s">
        <v>232</v>
      </c>
      <c r="C63" s="172" t="s">
        <v>416</v>
      </c>
      <c r="D63" s="212" t="s">
        <v>416</v>
      </c>
      <c r="E63" s="198" t="s">
        <v>416</v>
      </c>
      <c r="F63" s="198" t="s">
        <v>416</v>
      </c>
      <c r="G63" s="198">
        <v>0</v>
      </c>
      <c r="H63" s="198">
        <f t="shared" si="2"/>
        <v>0</v>
      </c>
      <c r="I63" s="198">
        <f t="shared" si="7"/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98">
        <v>0</v>
      </c>
      <c r="Q63" s="166">
        <v>0</v>
      </c>
      <c r="R63" s="199" t="s">
        <v>416</v>
      </c>
      <c r="S63" s="166">
        <f t="shared" si="4"/>
        <v>0</v>
      </c>
      <c r="T63" s="166">
        <f t="shared" si="5"/>
        <v>0</v>
      </c>
      <c r="U63" s="166" t="e">
        <f t="shared" si="6"/>
        <v>#DIV/0!</v>
      </c>
      <c r="V63" s="166" t="s">
        <v>416</v>
      </c>
    </row>
    <row r="64" spans="1:22" ht="78.75">
      <c r="A64" s="170" t="s">
        <v>437</v>
      </c>
      <c r="B64" s="188" t="s">
        <v>438</v>
      </c>
      <c r="C64" s="172" t="s">
        <v>416</v>
      </c>
      <c r="D64" s="212" t="s">
        <v>416</v>
      </c>
      <c r="E64" s="198" t="s">
        <v>416</v>
      </c>
      <c r="F64" s="198" t="s">
        <v>416</v>
      </c>
      <c r="G64" s="198">
        <v>0</v>
      </c>
      <c r="H64" s="198">
        <f t="shared" si="2"/>
        <v>0</v>
      </c>
      <c r="I64" s="198">
        <f t="shared" si="7"/>
        <v>0</v>
      </c>
      <c r="J64" s="166">
        <f t="shared" ref="J64:Q64" si="59">J65+J66</f>
        <v>0</v>
      </c>
      <c r="K64" s="166">
        <f t="shared" si="59"/>
        <v>0</v>
      </c>
      <c r="L64" s="166">
        <f t="shared" si="59"/>
        <v>0</v>
      </c>
      <c r="M64" s="166">
        <f t="shared" si="59"/>
        <v>0</v>
      </c>
      <c r="N64" s="166">
        <f t="shared" si="59"/>
        <v>0</v>
      </c>
      <c r="O64" s="166">
        <f t="shared" si="59"/>
        <v>0</v>
      </c>
      <c r="P64" s="198">
        <v>0</v>
      </c>
      <c r="Q64" s="166">
        <f t="shared" si="59"/>
        <v>0</v>
      </c>
      <c r="R64" s="199" t="s">
        <v>416</v>
      </c>
      <c r="S64" s="166">
        <f t="shared" si="4"/>
        <v>0</v>
      </c>
      <c r="T64" s="166">
        <f t="shared" si="5"/>
        <v>0</v>
      </c>
      <c r="U64" s="166" t="e">
        <f t="shared" si="6"/>
        <v>#DIV/0!</v>
      </c>
      <c r="V64" s="166" t="s">
        <v>416</v>
      </c>
    </row>
    <row r="65" spans="1:22" ht="63">
      <c r="A65" s="170" t="s">
        <v>439</v>
      </c>
      <c r="B65" s="188" t="s">
        <v>233</v>
      </c>
      <c r="C65" s="172" t="s">
        <v>416</v>
      </c>
      <c r="D65" s="212" t="s">
        <v>416</v>
      </c>
      <c r="E65" s="198" t="s">
        <v>416</v>
      </c>
      <c r="F65" s="198" t="s">
        <v>416</v>
      </c>
      <c r="G65" s="198">
        <v>0</v>
      </c>
      <c r="H65" s="198">
        <f t="shared" si="2"/>
        <v>0</v>
      </c>
      <c r="I65" s="198">
        <f t="shared" si="7"/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98">
        <v>0</v>
      </c>
      <c r="Q65" s="166">
        <v>0</v>
      </c>
      <c r="R65" s="199" t="s">
        <v>416</v>
      </c>
      <c r="S65" s="166">
        <f t="shared" si="4"/>
        <v>0</v>
      </c>
      <c r="T65" s="166">
        <f t="shared" si="5"/>
        <v>0</v>
      </c>
      <c r="U65" s="166" t="e">
        <f t="shared" si="6"/>
        <v>#DIV/0!</v>
      </c>
      <c r="V65" s="166" t="s">
        <v>416</v>
      </c>
    </row>
    <row r="66" spans="1:22" ht="78.75">
      <c r="A66" s="170" t="s">
        <v>440</v>
      </c>
      <c r="B66" s="188" t="s">
        <v>441</v>
      </c>
      <c r="C66" s="172" t="s">
        <v>416</v>
      </c>
      <c r="D66" s="212" t="s">
        <v>416</v>
      </c>
      <c r="E66" s="198" t="s">
        <v>416</v>
      </c>
      <c r="F66" s="198" t="s">
        <v>416</v>
      </c>
      <c r="G66" s="198">
        <v>0</v>
      </c>
      <c r="H66" s="198">
        <f t="shared" si="2"/>
        <v>0</v>
      </c>
      <c r="I66" s="198">
        <f t="shared" si="7"/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98">
        <v>0</v>
      </c>
      <c r="Q66" s="166">
        <v>0</v>
      </c>
      <c r="R66" s="199" t="s">
        <v>416</v>
      </c>
      <c r="S66" s="166">
        <f t="shared" si="4"/>
        <v>0</v>
      </c>
      <c r="T66" s="166">
        <f t="shared" si="5"/>
        <v>0</v>
      </c>
      <c r="U66" s="166" t="e">
        <f t="shared" si="6"/>
        <v>#DIV/0!</v>
      </c>
      <c r="V66" s="166" t="s">
        <v>416</v>
      </c>
    </row>
    <row r="67" spans="1:22" ht="31.5">
      <c r="A67" s="170" t="s">
        <v>442</v>
      </c>
      <c r="B67" s="188" t="s">
        <v>443</v>
      </c>
      <c r="C67" s="172" t="s">
        <v>416</v>
      </c>
      <c r="D67" s="212" t="s">
        <v>416</v>
      </c>
      <c r="E67" s="198" t="s">
        <v>416</v>
      </c>
      <c r="F67" s="198" t="s">
        <v>416</v>
      </c>
      <c r="G67" s="198">
        <f>G68+G76</f>
        <v>0</v>
      </c>
      <c r="H67" s="198">
        <f t="shared" si="2"/>
        <v>3.1455301333333336</v>
      </c>
      <c r="I67" s="198">
        <f t="shared" si="7"/>
        <v>0</v>
      </c>
      <c r="J67" s="166">
        <f t="shared" ref="J67:O67" si="60">J68+J76+J83+J94</f>
        <v>0</v>
      </c>
      <c r="K67" s="166">
        <f t="shared" si="60"/>
        <v>0</v>
      </c>
      <c r="L67" s="166">
        <f t="shared" si="60"/>
        <v>0</v>
      </c>
      <c r="M67" s="166">
        <f t="shared" si="60"/>
        <v>0</v>
      </c>
      <c r="N67" s="166">
        <f t="shared" si="60"/>
        <v>0</v>
      </c>
      <c r="O67" s="166">
        <f t="shared" si="60"/>
        <v>0</v>
      </c>
      <c r="P67" s="198">
        <f>P76+P68</f>
        <v>3.1455301333333336</v>
      </c>
      <c r="Q67" s="166">
        <f>Q68+Q76+Q83+Q94</f>
        <v>0</v>
      </c>
      <c r="R67" s="199" t="s">
        <v>416</v>
      </c>
      <c r="S67" s="166">
        <f t="shared" si="4"/>
        <v>0</v>
      </c>
      <c r="T67" s="166">
        <f t="shared" si="5"/>
        <v>-3.1455301333333336</v>
      </c>
      <c r="U67" s="166">
        <f t="shared" si="6"/>
        <v>-100</v>
      </c>
      <c r="V67" s="166"/>
    </row>
    <row r="68" spans="1:22" ht="84" customHeight="1">
      <c r="A68" s="170" t="s">
        <v>380</v>
      </c>
      <c r="B68" s="188" t="s">
        <v>234</v>
      </c>
      <c r="C68" s="172" t="s">
        <v>416</v>
      </c>
      <c r="D68" s="212" t="s">
        <v>416</v>
      </c>
      <c r="E68" s="198" t="s">
        <v>416</v>
      </c>
      <c r="F68" s="198" t="s">
        <v>416</v>
      </c>
      <c r="G68" s="198">
        <f>G69</f>
        <v>0</v>
      </c>
      <c r="H68" s="198">
        <f t="shared" si="2"/>
        <v>0.88430083333333342</v>
      </c>
      <c r="I68" s="198">
        <f t="shared" si="7"/>
        <v>0</v>
      </c>
      <c r="J68" s="166">
        <f t="shared" ref="J68:N68" si="61">J69+J75</f>
        <v>0</v>
      </c>
      <c r="K68" s="166">
        <f t="shared" si="61"/>
        <v>0</v>
      </c>
      <c r="L68" s="166">
        <f t="shared" si="61"/>
        <v>0</v>
      </c>
      <c r="M68" s="166">
        <f t="shared" si="61"/>
        <v>0</v>
      </c>
      <c r="N68" s="166">
        <f t="shared" si="61"/>
        <v>0</v>
      </c>
      <c r="O68" s="166">
        <f>O69+O75</f>
        <v>0</v>
      </c>
      <c r="P68" s="198">
        <f>P69</f>
        <v>0.88430083333333342</v>
      </c>
      <c r="Q68" s="166">
        <f>Q69+Q75</f>
        <v>0</v>
      </c>
      <c r="R68" s="199" t="s">
        <v>416</v>
      </c>
      <c r="S68" s="166">
        <f t="shared" si="4"/>
        <v>0</v>
      </c>
      <c r="T68" s="166">
        <f t="shared" si="5"/>
        <v>-0.88430083333333342</v>
      </c>
      <c r="U68" s="166">
        <f t="shared" si="6"/>
        <v>-100</v>
      </c>
      <c r="V68" s="166"/>
    </row>
    <row r="69" spans="1:22" ht="84" customHeight="1">
      <c r="A69" s="170" t="s">
        <v>854</v>
      </c>
      <c r="B69" s="188" t="s">
        <v>444</v>
      </c>
      <c r="C69" s="172" t="s">
        <v>416</v>
      </c>
      <c r="D69" s="212" t="s">
        <v>416</v>
      </c>
      <c r="E69" s="198" t="s">
        <v>416</v>
      </c>
      <c r="F69" s="198" t="s">
        <v>416</v>
      </c>
      <c r="G69" s="198">
        <f>G72</f>
        <v>0</v>
      </c>
      <c r="H69" s="198">
        <f t="shared" si="2"/>
        <v>0.88430083333333342</v>
      </c>
      <c r="I69" s="198">
        <f t="shared" si="7"/>
        <v>0</v>
      </c>
      <c r="J69" s="166">
        <f>J70+J71+J72+J73+J74</f>
        <v>0</v>
      </c>
      <c r="K69" s="166">
        <f t="shared" ref="K69:O69" si="62">K70+K71+K72+K73+K74</f>
        <v>0</v>
      </c>
      <c r="L69" s="166">
        <f t="shared" si="62"/>
        <v>0</v>
      </c>
      <c r="M69" s="166">
        <f t="shared" si="62"/>
        <v>0</v>
      </c>
      <c r="N69" s="166">
        <f>N70+N71+N73</f>
        <v>0</v>
      </c>
      <c r="O69" s="166">
        <f t="shared" si="62"/>
        <v>0</v>
      </c>
      <c r="P69" s="198">
        <f>P70+P71+P73</f>
        <v>0.88430083333333342</v>
      </c>
      <c r="Q69" s="166">
        <f>Q70+Q71+Q72+Q73+Q74</f>
        <v>0</v>
      </c>
      <c r="R69" s="199" t="s">
        <v>416</v>
      </c>
      <c r="S69" s="166">
        <f t="shared" si="4"/>
        <v>0</v>
      </c>
      <c r="T69" s="166">
        <f t="shared" si="5"/>
        <v>-0.88430083333333342</v>
      </c>
      <c r="U69" s="166">
        <f t="shared" si="6"/>
        <v>-100</v>
      </c>
      <c r="V69" s="166"/>
    </row>
    <row r="70" spans="1:22" ht="84" customHeight="1">
      <c r="A70" s="170" t="s">
        <v>854</v>
      </c>
      <c r="B70" s="171" t="s">
        <v>235</v>
      </c>
      <c r="C70" s="172" t="s">
        <v>236</v>
      </c>
      <c r="D70" s="212" t="s">
        <v>416</v>
      </c>
      <c r="E70" s="198" t="s">
        <v>416</v>
      </c>
      <c r="F70" s="198" t="s">
        <v>416</v>
      </c>
      <c r="G70" s="198">
        <v>0</v>
      </c>
      <c r="H70" s="198">
        <f t="shared" si="2"/>
        <v>0</v>
      </c>
      <c r="I70" s="198">
        <f t="shared" si="7"/>
        <v>0</v>
      </c>
      <c r="J70" s="166">
        <v>0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98">
        <f>'10'!O69/1.2</f>
        <v>0</v>
      </c>
      <c r="Q70" s="166">
        <v>0</v>
      </c>
      <c r="R70" s="199" t="s">
        <v>416</v>
      </c>
      <c r="S70" s="166">
        <f t="shared" si="4"/>
        <v>0</v>
      </c>
      <c r="T70" s="166">
        <f t="shared" si="5"/>
        <v>0</v>
      </c>
      <c r="U70" s="166" t="e">
        <f>T70/H70*100</f>
        <v>#DIV/0!</v>
      </c>
      <c r="V70" s="166"/>
    </row>
    <row r="71" spans="1:22" ht="132.75" hidden="1" customHeight="1">
      <c r="A71" s="170" t="s">
        <v>854</v>
      </c>
      <c r="B71" s="171" t="s">
        <v>237</v>
      </c>
      <c r="C71" s="172" t="s">
        <v>238</v>
      </c>
      <c r="D71" s="212" t="s">
        <v>416</v>
      </c>
      <c r="E71" s="198" t="s">
        <v>416</v>
      </c>
      <c r="F71" s="198" t="s">
        <v>416</v>
      </c>
      <c r="G71" s="198">
        <v>0</v>
      </c>
      <c r="H71" s="198">
        <f t="shared" si="2"/>
        <v>0</v>
      </c>
      <c r="I71" s="198">
        <f t="shared" si="7"/>
        <v>0</v>
      </c>
      <c r="J71" s="166">
        <v>0</v>
      </c>
      <c r="K71" s="166">
        <f>K72+K88</f>
        <v>0</v>
      </c>
      <c r="L71" s="166">
        <f>L72+L88</f>
        <v>0</v>
      </c>
      <c r="M71" s="166">
        <f>M72+M88</f>
        <v>0</v>
      </c>
      <c r="N71" s="166">
        <v>0</v>
      </c>
      <c r="O71" s="166">
        <v>0</v>
      </c>
      <c r="P71" s="198">
        <v>0</v>
      </c>
      <c r="Q71" s="166">
        <v>0</v>
      </c>
      <c r="R71" s="199" t="s">
        <v>416</v>
      </c>
      <c r="S71" s="166">
        <f t="shared" si="4"/>
        <v>0</v>
      </c>
      <c r="T71" s="166">
        <f t="shared" si="5"/>
        <v>0</v>
      </c>
      <c r="U71" s="166" t="e">
        <f t="shared" si="6"/>
        <v>#DIV/0!</v>
      </c>
      <c r="V71" s="166"/>
    </row>
    <row r="72" spans="1:22" ht="132.75" hidden="1" customHeight="1">
      <c r="A72" s="170" t="s">
        <v>854</v>
      </c>
      <c r="B72" s="171" t="s">
        <v>239</v>
      </c>
      <c r="C72" s="172" t="s">
        <v>240</v>
      </c>
      <c r="D72" s="212">
        <f>G72</f>
        <v>0</v>
      </c>
      <c r="E72" s="198" t="s">
        <v>416</v>
      </c>
      <c r="F72" s="198" t="s">
        <v>416</v>
      </c>
      <c r="G72" s="198">
        <v>0</v>
      </c>
      <c r="H72" s="198">
        <f t="shared" si="2"/>
        <v>0</v>
      </c>
      <c r="I72" s="198">
        <f t="shared" si="7"/>
        <v>0</v>
      </c>
      <c r="J72" s="166">
        <v>0</v>
      </c>
      <c r="K72" s="166">
        <v>0</v>
      </c>
      <c r="L72" s="166">
        <f>L73+L74+L75+L76+L77+L78+L79+L81+L82+L83+L84+L85+L86+L87</f>
        <v>0</v>
      </c>
      <c r="M72" s="166">
        <f>M73+M74+M75+M76+M77+M78+M79+M81+M82+M83+M84+M85+M86+M87</f>
        <v>0</v>
      </c>
      <c r="N72" s="166">
        <f>N73+N74+N75+N76+N77+N78+N79+N81+N82+N83+N84+N85+N86+N87</f>
        <v>0</v>
      </c>
      <c r="O72" s="166">
        <v>0</v>
      </c>
      <c r="P72" s="198">
        <v>0</v>
      </c>
      <c r="Q72" s="166">
        <v>0</v>
      </c>
      <c r="R72" s="199" t="s">
        <v>416</v>
      </c>
      <c r="S72" s="166">
        <f t="shared" si="4"/>
        <v>0</v>
      </c>
      <c r="T72" s="166">
        <f t="shared" si="5"/>
        <v>0</v>
      </c>
      <c r="U72" s="166" t="e">
        <f t="shared" si="6"/>
        <v>#DIV/0!</v>
      </c>
      <c r="V72" s="166"/>
    </row>
    <row r="73" spans="1:22" ht="132.75" customHeight="1">
      <c r="A73" s="170" t="s">
        <v>854</v>
      </c>
      <c r="B73" s="171" t="s">
        <v>241</v>
      </c>
      <c r="C73" s="172" t="s">
        <v>242</v>
      </c>
      <c r="D73" s="212" t="s">
        <v>416</v>
      </c>
      <c r="E73" s="198" t="s">
        <v>416</v>
      </c>
      <c r="F73" s="198" t="s">
        <v>416</v>
      </c>
      <c r="G73" s="198">
        <v>0</v>
      </c>
      <c r="H73" s="198">
        <f t="shared" si="2"/>
        <v>0.88430083333333342</v>
      </c>
      <c r="I73" s="198">
        <f t="shared" si="7"/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98">
        <v>0.88430083333333342</v>
      </c>
      <c r="Q73" s="166">
        <v>0</v>
      </c>
      <c r="R73" s="199" t="s">
        <v>416</v>
      </c>
      <c r="S73" s="166">
        <f t="shared" si="4"/>
        <v>0</v>
      </c>
      <c r="T73" s="166">
        <f t="shared" si="5"/>
        <v>-0.88430083333333342</v>
      </c>
      <c r="U73" s="166">
        <f t="shared" si="6"/>
        <v>-100</v>
      </c>
      <c r="V73" s="166" t="s">
        <v>416</v>
      </c>
    </row>
    <row r="74" spans="1:22" ht="132.75" hidden="1" customHeight="1">
      <c r="A74" s="170" t="s">
        <v>854</v>
      </c>
      <c r="B74" s="171" t="s">
        <v>243</v>
      </c>
      <c r="C74" s="172" t="s">
        <v>244</v>
      </c>
      <c r="D74" s="212" t="s">
        <v>416</v>
      </c>
      <c r="E74" s="198" t="s">
        <v>416</v>
      </c>
      <c r="F74" s="198" t="s">
        <v>416</v>
      </c>
      <c r="G74" s="198">
        <v>8.9441542716881359E-2</v>
      </c>
      <c r="H74" s="198">
        <f t="shared" si="2"/>
        <v>0</v>
      </c>
      <c r="I74" s="198">
        <f t="shared" si="7"/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98">
        <v>0</v>
      </c>
      <c r="Q74" s="166">
        <v>0</v>
      </c>
      <c r="R74" s="199" t="s">
        <v>416</v>
      </c>
      <c r="S74" s="166">
        <f t="shared" si="4"/>
        <v>8.9441542716881359E-2</v>
      </c>
      <c r="T74" s="166">
        <f t="shared" si="5"/>
        <v>0</v>
      </c>
      <c r="U74" s="166" t="e">
        <f t="shared" si="6"/>
        <v>#DIV/0!</v>
      </c>
      <c r="V74" s="166" t="s">
        <v>416</v>
      </c>
    </row>
    <row r="75" spans="1:22" ht="132.75" hidden="1" customHeight="1">
      <c r="A75" s="170" t="s">
        <v>859</v>
      </c>
      <c r="B75" s="188" t="s">
        <v>445</v>
      </c>
      <c r="C75" s="172" t="s">
        <v>416</v>
      </c>
      <c r="D75" s="212" t="s">
        <v>416</v>
      </c>
      <c r="E75" s="198" t="s">
        <v>416</v>
      </c>
      <c r="F75" s="198" t="s">
        <v>416</v>
      </c>
      <c r="G75" s="198">
        <v>0</v>
      </c>
      <c r="H75" s="198">
        <f t="shared" si="2"/>
        <v>0</v>
      </c>
      <c r="I75" s="198">
        <f t="shared" si="7"/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98">
        <v>0</v>
      </c>
      <c r="Q75" s="166">
        <v>0</v>
      </c>
      <c r="R75" s="199" t="s">
        <v>416</v>
      </c>
      <c r="S75" s="166">
        <f t="shared" si="4"/>
        <v>0</v>
      </c>
      <c r="T75" s="166">
        <f t="shared" si="5"/>
        <v>0</v>
      </c>
      <c r="U75" s="166" t="e">
        <f t="shared" si="6"/>
        <v>#DIV/0!</v>
      </c>
      <c r="V75" s="166" t="s">
        <v>416</v>
      </c>
    </row>
    <row r="76" spans="1:22" ht="132.75" customHeight="1">
      <c r="A76" s="170" t="s">
        <v>381</v>
      </c>
      <c r="B76" s="188" t="s">
        <v>446</v>
      </c>
      <c r="C76" s="172" t="s">
        <v>416</v>
      </c>
      <c r="D76" s="212" t="s">
        <v>416</v>
      </c>
      <c r="E76" s="198" t="s">
        <v>416</v>
      </c>
      <c r="F76" s="198" t="s">
        <v>416</v>
      </c>
      <c r="G76" s="198">
        <f>G77</f>
        <v>0</v>
      </c>
      <c r="H76" s="198">
        <f t="shared" si="2"/>
        <v>2.2612293000000001</v>
      </c>
      <c r="I76" s="198">
        <f t="shared" si="7"/>
        <v>0</v>
      </c>
      <c r="J76" s="166">
        <f t="shared" ref="J76:O76" si="63">J77+J82</f>
        <v>0</v>
      </c>
      <c r="K76" s="166">
        <f t="shared" si="63"/>
        <v>0</v>
      </c>
      <c r="L76" s="166">
        <f t="shared" si="63"/>
        <v>0</v>
      </c>
      <c r="M76" s="166">
        <f t="shared" si="63"/>
        <v>0</v>
      </c>
      <c r="N76" s="166">
        <f t="shared" si="63"/>
        <v>0</v>
      </c>
      <c r="O76" s="166">
        <f t="shared" si="63"/>
        <v>0</v>
      </c>
      <c r="P76" s="198">
        <f>P77</f>
        <v>2.2612293000000001</v>
      </c>
      <c r="Q76" s="166">
        <f>Q77+Q82</f>
        <v>0</v>
      </c>
      <c r="R76" s="199" t="s">
        <v>416</v>
      </c>
      <c r="S76" s="166">
        <f t="shared" si="4"/>
        <v>0</v>
      </c>
      <c r="T76" s="166">
        <f t="shared" si="5"/>
        <v>-2.2612293000000001</v>
      </c>
      <c r="U76" s="166">
        <f t="shared" si="6"/>
        <v>-100</v>
      </c>
      <c r="V76" s="166"/>
    </row>
    <row r="77" spans="1:22" ht="31.5">
      <c r="A77" s="170" t="s">
        <v>447</v>
      </c>
      <c r="B77" s="188" t="s">
        <v>448</v>
      </c>
      <c r="C77" s="172" t="s">
        <v>416</v>
      </c>
      <c r="D77" s="212" t="s">
        <v>416</v>
      </c>
      <c r="E77" s="198" t="s">
        <v>416</v>
      </c>
      <c r="F77" s="198" t="s">
        <v>416</v>
      </c>
      <c r="G77" s="198">
        <f>G78+G79</f>
        <v>0</v>
      </c>
      <c r="H77" s="198">
        <f t="shared" si="2"/>
        <v>2.2612293000000001</v>
      </c>
      <c r="I77" s="198">
        <f t="shared" si="7"/>
        <v>0</v>
      </c>
      <c r="J77" s="166">
        <f t="shared" ref="J77:Q77" si="64">J78+J79+J81+J80</f>
        <v>0</v>
      </c>
      <c r="K77" s="166">
        <f t="shared" si="64"/>
        <v>0</v>
      </c>
      <c r="L77" s="166">
        <f t="shared" si="64"/>
        <v>0</v>
      </c>
      <c r="M77" s="166">
        <f t="shared" si="64"/>
        <v>0</v>
      </c>
      <c r="N77" s="166">
        <f t="shared" si="64"/>
        <v>0</v>
      </c>
      <c r="O77" s="166">
        <f t="shared" si="64"/>
        <v>0</v>
      </c>
      <c r="P77" s="166">
        <f t="shared" si="64"/>
        <v>2.2612293000000001</v>
      </c>
      <c r="Q77" s="166">
        <f t="shared" si="64"/>
        <v>0</v>
      </c>
      <c r="R77" s="199" t="s">
        <v>416</v>
      </c>
      <c r="S77" s="166">
        <f t="shared" si="4"/>
        <v>0</v>
      </c>
      <c r="T77" s="166">
        <f t="shared" si="5"/>
        <v>-2.2612293000000001</v>
      </c>
      <c r="U77" s="166">
        <f t="shared" si="6"/>
        <v>-100</v>
      </c>
      <c r="V77" s="166"/>
    </row>
    <row r="78" spans="1:22" ht="47.25" hidden="1">
      <c r="A78" s="170" t="s">
        <v>945</v>
      </c>
      <c r="B78" s="171" t="s">
        <v>245</v>
      </c>
      <c r="C78" s="172" t="s">
        <v>246</v>
      </c>
      <c r="D78" s="212" t="s">
        <v>416</v>
      </c>
      <c r="E78" s="198" t="s">
        <v>416</v>
      </c>
      <c r="F78" s="198" t="s">
        <v>416</v>
      </c>
      <c r="G78" s="198">
        <v>0</v>
      </c>
      <c r="H78" s="198">
        <f t="shared" si="2"/>
        <v>0</v>
      </c>
      <c r="I78" s="198">
        <f t="shared" si="7"/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98">
        <v>0</v>
      </c>
      <c r="Q78" s="166">
        <v>0</v>
      </c>
      <c r="R78" s="199" t="s">
        <v>416</v>
      </c>
      <c r="S78" s="166">
        <f t="shared" si="4"/>
        <v>0</v>
      </c>
      <c r="T78" s="166">
        <f t="shared" si="5"/>
        <v>0</v>
      </c>
      <c r="U78" s="166" t="e">
        <f t="shared" si="6"/>
        <v>#DIV/0!</v>
      </c>
      <c r="V78" s="166"/>
    </row>
    <row r="79" spans="1:22" ht="31.5" hidden="1">
      <c r="A79" s="170" t="s">
        <v>945</v>
      </c>
      <c r="B79" s="193" t="s">
        <v>247</v>
      </c>
      <c r="C79" s="172" t="s">
        <v>248</v>
      </c>
      <c r="D79" s="212" t="s">
        <v>416</v>
      </c>
      <c r="E79" s="198" t="s">
        <v>416</v>
      </c>
      <c r="F79" s="198" t="s">
        <v>416</v>
      </c>
      <c r="G79" s="198">
        <v>0</v>
      </c>
      <c r="H79" s="198">
        <f t="shared" si="2"/>
        <v>0</v>
      </c>
      <c r="I79" s="198">
        <f t="shared" si="7"/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98">
        <v>0</v>
      </c>
      <c r="Q79" s="166">
        <v>0</v>
      </c>
      <c r="R79" s="199" t="s">
        <v>416</v>
      </c>
      <c r="S79" s="166">
        <f t="shared" si="4"/>
        <v>0</v>
      </c>
      <c r="T79" s="166">
        <f t="shared" si="5"/>
        <v>0</v>
      </c>
      <c r="U79" s="166" t="e">
        <f t="shared" si="6"/>
        <v>#DIV/0!</v>
      </c>
      <c r="V79" s="166"/>
    </row>
    <row r="80" spans="1:22" s="258" customFormat="1" ht="80.25" customHeight="1">
      <c r="A80" s="170" t="s">
        <v>946</v>
      </c>
      <c r="B80" s="193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0" s="172" t="str">
        <f>'10'!C80</f>
        <v>J_МСК_21</v>
      </c>
      <c r="D80" s="212" t="s">
        <v>416</v>
      </c>
      <c r="E80" s="198" t="s">
        <v>416</v>
      </c>
      <c r="F80" s="198" t="s">
        <v>416</v>
      </c>
      <c r="G80" s="198">
        <v>0</v>
      </c>
      <c r="H80" s="198">
        <f t="shared" si="7"/>
        <v>2.2612293000000001</v>
      </c>
      <c r="I80" s="198">
        <f t="shared" si="7"/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98">
        <v>2.2612293000000001</v>
      </c>
      <c r="Q80" s="166">
        <v>0</v>
      </c>
      <c r="R80" s="199" t="s">
        <v>416</v>
      </c>
      <c r="S80" s="166">
        <f t="shared" ref="S80" si="65">G80-I80</f>
        <v>0</v>
      </c>
      <c r="T80" s="166">
        <f t="shared" ref="T80" si="66">I80-H80</f>
        <v>-2.2612293000000001</v>
      </c>
      <c r="U80" s="166">
        <f t="shared" ref="U80" si="67">T80/H80*100</f>
        <v>-100</v>
      </c>
      <c r="V80" s="166"/>
    </row>
    <row r="81" spans="1:22" ht="47.25" hidden="1">
      <c r="A81" s="170" t="s">
        <v>971</v>
      </c>
      <c r="B81" s="194" t="s">
        <v>249</v>
      </c>
      <c r="C81" s="172" t="s">
        <v>250</v>
      </c>
      <c r="D81" s="212" t="s">
        <v>416</v>
      </c>
      <c r="E81" s="198" t="s">
        <v>416</v>
      </c>
      <c r="F81" s="198" t="s">
        <v>416</v>
      </c>
      <c r="G81" s="198">
        <v>4.7318644067796614</v>
      </c>
      <c r="H81" s="198">
        <f t="shared" si="2"/>
        <v>0</v>
      </c>
      <c r="I81" s="198">
        <f t="shared" si="7"/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98">
        <v>0</v>
      </c>
      <c r="Q81" s="166">
        <v>0</v>
      </c>
      <c r="R81" s="199" t="s">
        <v>416</v>
      </c>
      <c r="S81" s="166">
        <f t="shared" si="4"/>
        <v>4.7318644067796614</v>
      </c>
      <c r="T81" s="166">
        <f t="shared" si="5"/>
        <v>0</v>
      </c>
      <c r="U81" s="166" t="e">
        <f t="shared" si="6"/>
        <v>#DIV/0!</v>
      </c>
      <c r="V81" s="166" t="s">
        <v>416</v>
      </c>
    </row>
    <row r="82" spans="1:22" ht="31.5" hidden="1">
      <c r="A82" s="170" t="s">
        <v>973</v>
      </c>
      <c r="B82" s="188" t="s">
        <v>454</v>
      </c>
      <c r="C82" s="172" t="s">
        <v>416</v>
      </c>
      <c r="D82" s="212" t="s">
        <v>416</v>
      </c>
      <c r="E82" s="198" t="s">
        <v>416</v>
      </c>
      <c r="F82" s="198" t="s">
        <v>416</v>
      </c>
      <c r="G82" s="198">
        <v>0</v>
      </c>
      <c r="H82" s="198">
        <f t="shared" si="2"/>
        <v>0</v>
      </c>
      <c r="I82" s="198">
        <f t="shared" si="7"/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98">
        <v>0</v>
      </c>
      <c r="Q82" s="166">
        <v>0</v>
      </c>
      <c r="R82" s="199" t="s">
        <v>416</v>
      </c>
      <c r="S82" s="166">
        <f t="shared" si="4"/>
        <v>0</v>
      </c>
      <c r="T82" s="166">
        <f t="shared" si="5"/>
        <v>0</v>
      </c>
      <c r="U82" s="166" t="e">
        <f t="shared" si="6"/>
        <v>#DIV/0!</v>
      </c>
      <c r="V82" s="166" t="s">
        <v>416</v>
      </c>
    </row>
    <row r="83" spans="1:22" ht="31.5">
      <c r="A83" s="170" t="s">
        <v>382</v>
      </c>
      <c r="B83" s="188" t="s">
        <v>455</v>
      </c>
      <c r="C83" s="172" t="s">
        <v>416</v>
      </c>
      <c r="D83" s="212" t="s">
        <v>416</v>
      </c>
      <c r="E83" s="198" t="s">
        <v>416</v>
      </c>
      <c r="F83" s="198" t="s">
        <v>416</v>
      </c>
      <c r="G83" s="198">
        <v>0</v>
      </c>
      <c r="H83" s="198">
        <f t="shared" si="2"/>
        <v>0</v>
      </c>
      <c r="I83" s="198">
        <f t="shared" si="7"/>
        <v>0</v>
      </c>
      <c r="J83" s="166">
        <f t="shared" ref="J83:O83" si="68">J84+J86</f>
        <v>0</v>
      </c>
      <c r="K83" s="166">
        <f t="shared" si="68"/>
        <v>0</v>
      </c>
      <c r="L83" s="166">
        <f t="shared" si="68"/>
        <v>0</v>
      </c>
      <c r="M83" s="166">
        <f t="shared" si="68"/>
        <v>0</v>
      </c>
      <c r="N83" s="166">
        <f t="shared" si="68"/>
        <v>0</v>
      </c>
      <c r="O83" s="166">
        <f t="shared" si="68"/>
        <v>0</v>
      </c>
      <c r="P83" s="198">
        <v>0</v>
      </c>
      <c r="Q83" s="166">
        <f>Q84+Q86</f>
        <v>0</v>
      </c>
      <c r="R83" s="199">
        <f>SUM(R84:R93)</f>
        <v>0</v>
      </c>
      <c r="S83" s="166">
        <f t="shared" si="4"/>
        <v>0</v>
      </c>
      <c r="T83" s="166">
        <f t="shared" si="5"/>
        <v>0</v>
      </c>
      <c r="U83" s="166">
        <v>0</v>
      </c>
      <c r="V83" s="166"/>
    </row>
    <row r="84" spans="1:22" ht="31.5" hidden="1">
      <c r="A84" s="170" t="s">
        <v>869</v>
      </c>
      <c r="B84" s="188" t="s">
        <v>456</v>
      </c>
      <c r="C84" s="172" t="s">
        <v>416</v>
      </c>
      <c r="D84" s="212" t="s">
        <v>416</v>
      </c>
      <c r="E84" s="198" t="s">
        <v>416</v>
      </c>
      <c r="F84" s="198" t="s">
        <v>416</v>
      </c>
      <c r="G84" s="198">
        <v>0</v>
      </c>
      <c r="H84" s="198">
        <f t="shared" si="2"/>
        <v>0</v>
      </c>
      <c r="I84" s="198">
        <f t="shared" si="7"/>
        <v>0</v>
      </c>
      <c r="J84" s="166">
        <f t="shared" ref="J84:O84" si="69">J85</f>
        <v>0</v>
      </c>
      <c r="K84" s="166">
        <f t="shared" si="69"/>
        <v>0</v>
      </c>
      <c r="L84" s="166">
        <f t="shared" si="69"/>
        <v>0</v>
      </c>
      <c r="M84" s="166">
        <f t="shared" si="69"/>
        <v>0</v>
      </c>
      <c r="N84" s="166">
        <f t="shared" si="69"/>
        <v>0</v>
      </c>
      <c r="O84" s="166">
        <f t="shared" si="69"/>
        <v>0</v>
      </c>
      <c r="P84" s="198">
        <v>0</v>
      </c>
      <c r="Q84" s="166">
        <f>Q85</f>
        <v>0</v>
      </c>
      <c r="R84" s="199" t="s">
        <v>416</v>
      </c>
      <c r="S84" s="166">
        <f t="shared" si="4"/>
        <v>0</v>
      </c>
      <c r="T84" s="166">
        <f t="shared" si="5"/>
        <v>0</v>
      </c>
      <c r="U84" s="166">
        <v>0</v>
      </c>
      <c r="V84" s="166"/>
    </row>
    <row r="85" spans="1:22" ht="47.25" hidden="1">
      <c r="A85" s="170" t="s">
        <v>869</v>
      </c>
      <c r="B85" s="171" t="s">
        <v>251</v>
      </c>
      <c r="C85" s="172" t="s">
        <v>252</v>
      </c>
      <c r="D85" s="212" t="s">
        <v>416</v>
      </c>
      <c r="E85" s="198" t="s">
        <v>416</v>
      </c>
      <c r="F85" s="198" t="s">
        <v>416</v>
      </c>
      <c r="G85" s="198">
        <v>4.0816752434235504</v>
      </c>
      <c r="H85" s="198">
        <f t="shared" si="2"/>
        <v>0</v>
      </c>
      <c r="I85" s="198">
        <f t="shared" si="7"/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98">
        <v>0</v>
      </c>
      <c r="Q85" s="166">
        <v>0</v>
      </c>
      <c r="R85" s="199" t="s">
        <v>416</v>
      </c>
      <c r="S85" s="166">
        <f t="shared" si="4"/>
        <v>4.0816752434235504</v>
      </c>
      <c r="T85" s="166">
        <f t="shared" si="5"/>
        <v>0</v>
      </c>
      <c r="U85" s="166">
        <v>0</v>
      </c>
      <c r="V85" s="166"/>
    </row>
    <row r="86" spans="1:22" ht="31.5" hidden="1">
      <c r="A86" s="170" t="s">
        <v>872</v>
      </c>
      <c r="B86" s="188" t="s">
        <v>457</v>
      </c>
      <c r="C86" s="172" t="s">
        <v>416</v>
      </c>
      <c r="D86" s="212" t="s">
        <v>416</v>
      </c>
      <c r="E86" s="198" t="s">
        <v>416</v>
      </c>
      <c r="F86" s="198" t="s">
        <v>416</v>
      </c>
      <c r="G86" s="198">
        <v>0</v>
      </c>
      <c r="H86" s="198">
        <f t="shared" si="2"/>
        <v>0</v>
      </c>
      <c r="I86" s="198">
        <f t="shared" si="7"/>
        <v>0</v>
      </c>
      <c r="J86" s="166">
        <f t="shared" ref="J86:O86" si="70">J87</f>
        <v>0</v>
      </c>
      <c r="K86" s="166">
        <f t="shared" si="70"/>
        <v>0</v>
      </c>
      <c r="L86" s="166">
        <f t="shared" si="70"/>
        <v>0</v>
      </c>
      <c r="M86" s="166">
        <f t="shared" si="70"/>
        <v>0</v>
      </c>
      <c r="N86" s="166">
        <f t="shared" si="70"/>
        <v>0</v>
      </c>
      <c r="O86" s="166">
        <f t="shared" si="70"/>
        <v>0</v>
      </c>
      <c r="P86" s="198">
        <v>0</v>
      </c>
      <c r="Q86" s="166">
        <f>Q87</f>
        <v>0</v>
      </c>
      <c r="R86" s="199" t="s">
        <v>416</v>
      </c>
      <c r="S86" s="166">
        <f t="shared" si="4"/>
        <v>0</v>
      </c>
      <c r="T86" s="166">
        <f t="shared" si="5"/>
        <v>0</v>
      </c>
      <c r="U86" s="166">
        <v>0</v>
      </c>
      <c r="V86" s="166"/>
    </row>
    <row r="87" spans="1:22" ht="47.25" hidden="1">
      <c r="A87" s="170" t="s">
        <v>872</v>
      </c>
      <c r="B87" s="171" t="s">
        <v>253</v>
      </c>
      <c r="C87" s="172" t="s">
        <v>254</v>
      </c>
      <c r="D87" s="212" t="s">
        <v>416</v>
      </c>
      <c r="E87" s="198" t="s">
        <v>416</v>
      </c>
      <c r="F87" s="198" t="s">
        <v>416</v>
      </c>
      <c r="G87" s="198">
        <v>0.88762711864406796</v>
      </c>
      <c r="H87" s="198">
        <f t="shared" si="2"/>
        <v>0</v>
      </c>
      <c r="I87" s="198">
        <f t="shared" si="7"/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98">
        <v>0</v>
      </c>
      <c r="Q87" s="166">
        <v>0</v>
      </c>
      <c r="R87" s="199" t="s">
        <v>416</v>
      </c>
      <c r="S87" s="166">
        <f t="shared" si="4"/>
        <v>0.88762711864406796</v>
      </c>
      <c r="T87" s="166">
        <f t="shared" si="5"/>
        <v>0</v>
      </c>
      <c r="U87" s="166">
        <v>0</v>
      </c>
      <c r="V87" s="166"/>
    </row>
    <row r="88" spans="1:22" ht="31.5" hidden="1">
      <c r="A88" s="170" t="s">
        <v>873</v>
      </c>
      <c r="B88" s="188" t="s">
        <v>458</v>
      </c>
      <c r="C88" s="172" t="s">
        <v>416</v>
      </c>
      <c r="D88" s="212" t="s">
        <v>416</v>
      </c>
      <c r="E88" s="198" t="s">
        <v>416</v>
      </c>
      <c r="F88" s="198" t="s">
        <v>416</v>
      </c>
      <c r="G88" s="198">
        <v>0</v>
      </c>
      <c r="H88" s="198">
        <f t="shared" si="2"/>
        <v>0</v>
      </c>
      <c r="I88" s="198">
        <f t="shared" si="7"/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98">
        <v>0</v>
      </c>
      <c r="Q88" s="166">
        <v>0</v>
      </c>
      <c r="R88" s="199" t="s">
        <v>416</v>
      </c>
      <c r="S88" s="166">
        <f t="shared" si="4"/>
        <v>0</v>
      </c>
      <c r="T88" s="166">
        <f t="shared" si="5"/>
        <v>0</v>
      </c>
      <c r="U88" s="166">
        <v>0</v>
      </c>
      <c r="V88" s="166"/>
    </row>
    <row r="89" spans="1:22" ht="31.5" hidden="1">
      <c r="A89" s="170" t="s">
        <v>874</v>
      </c>
      <c r="B89" s="188" t="s">
        <v>459</v>
      </c>
      <c r="C89" s="172" t="s">
        <v>416</v>
      </c>
      <c r="D89" s="212" t="s">
        <v>416</v>
      </c>
      <c r="E89" s="198" t="s">
        <v>416</v>
      </c>
      <c r="F89" s="198" t="s">
        <v>416</v>
      </c>
      <c r="G89" s="198">
        <v>0</v>
      </c>
      <c r="H89" s="198">
        <f t="shared" si="2"/>
        <v>0</v>
      </c>
      <c r="I89" s="198">
        <f t="shared" si="7"/>
        <v>0</v>
      </c>
      <c r="J89" s="166">
        <f t="shared" ref="J89:Q89" si="71">J90+J92+J93+J94+J95+J96+J97+J98</f>
        <v>0</v>
      </c>
      <c r="K89" s="166">
        <f t="shared" si="71"/>
        <v>0</v>
      </c>
      <c r="L89" s="166">
        <f t="shared" si="71"/>
        <v>0</v>
      </c>
      <c r="M89" s="166">
        <f t="shared" si="71"/>
        <v>0</v>
      </c>
      <c r="N89" s="166">
        <f t="shared" si="71"/>
        <v>0</v>
      </c>
      <c r="O89" s="166">
        <f t="shared" si="71"/>
        <v>0</v>
      </c>
      <c r="P89" s="198">
        <v>0</v>
      </c>
      <c r="Q89" s="166">
        <f t="shared" si="71"/>
        <v>0</v>
      </c>
      <c r="R89" s="199" t="s">
        <v>416</v>
      </c>
      <c r="S89" s="166">
        <f t="shared" si="4"/>
        <v>0</v>
      </c>
      <c r="T89" s="166">
        <f t="shared" si="5"/>
        <v>0</v>
      </c>
      <c r="U89" s="166">
        <v>0</v>
      </c>
      <c r="V89" s="166"/>
    </row>
    <row r="90" spans="1:22" ht="47.25" hidden="1">
      <c r="A90" s="170" t="s">
        <v>875</v>
      </c>
      <c r="B90" s="188" t="s">
        <v>460</v>
      </c>
      <c r="C90" s="172" t="s">
        <v>416</v>
      </c>
      <c r="D90" s="212" t="s">
        <v>416</v>
      </c>
      <c r="E90" s="198" t="s">
        <v>416</v>
      </c>
      <c r="F90" s="198" t="s">
        <v>416</v>
      </c>
      <c r="G90" s="198">
        <v>0</v>
      </c>
      <c r="H90" s="198">
        <f t="shared" si="2"/>
        <v>0</v>
      </c>
      <c r="I90" s="198">
        <f t="shared" si="7"/>
        <v>0</v>
      </c>
      <c r="J90" s="166">
        <f t="shared" ref="J90:Q90" si="72">J91</f>
        <v>0</v>
      </c>
      <c r="K90" s="166">
        <f t="shared" si="72"/>
        <v>0</v>
      </c>
      <c r="L90" s="166">
        <f t="shared" si="72"/>
        <v>0</v>
      </c>
      <c r="M90" s="166">
        <f t="shared" si="72"/>
        <v>0</v>
      </c>
      <c r="N90" s="166">
        <f t="shared" si="72"/>
        <v>0</v>
      </c>
      <c r="O90" s="166">
        <f t="shared" si="72"/>
        <v>0</v>
      </c>
      <c r="P90" s="198">
        <v>0</v>
      </c>
      <c r="Q90" s="166">
        <f t="shared" si="72"/>
        <v>0</v>
      </c>
      <c r="R90" s="199" t="s">
        <v>416</v>
      </c>
      <c r="S90" s="166">
        <f t="shared" si="4"/>
        <v>0</v>
      </c>
      <c r="T90" s="166">
        <f t="shared" si="5"/>
        <v>0</v>
      </c>
      <c r="U90" s="166">
        <v>0</v>
      </c>
      <c r="V90" s="166"/>
    </row>
    <row r="91" spans="1:22" ht="47.25" hidden="1">
      <c r="A91" s="170" t="s">
        <v>876</v>
      </c>
      <c r="B91" s="188" t="s">
        <v>461</v>
      </c>
      <c r="C91" s="172" t="s">
        <v>416</v>
      </c>
      <c r="D91" s="212" t="s">
        <v>416</v>
      </c>
      <c r="E91" s="198" t="s">
        <v>416</v>
      </c>
      <c r="F91" s="198" t="s">
        <v>416</v>
      </c>
      <c r="G91" s="198">
        <v>0</v>
      </c>
      <c r="H91" s="198">
        <f t="shared" si="2"/>
        <v>0</v>
      </c>
      <c r="I91" s="198">
        <f t="shared" si="7"/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98">
        <v>0</v>
      </c>
      <c r="Q91" s="166">
        <v>0</v>
      </c>
      <c r="R91" s="199" t="s">
        <v>416</v>
      </c>
      <c r="S91" s="166">
        <f t="shared" si="4"/>
        <v>0</v>
      </c>
      <c r="T91" s="166">
        <f t="shared" si="5"/>
        <v>0</v>
      </c>
      <c r="U91" s="166">
        <v>0</v>
      </c>
      <c r="V91" s="166"/>
    </row>
    <row r="92" spans="1:22" ht="47.25" hidden="1">
      <c r="A92" s="170" t="s">
        <v>877</v>
      </c>
      <c r="B92" s="188" t="s">
        <v>462</v>
      </c>
      <c r="C92" s="172" t="s">
        <v>416</v>
      </c>
      <c r="D92" s="212" t="s">
        <v>416</v>
      </c>
      <c r="E92" s="198" t="s">
        <v>416</v>
      </c>
      <c r="F92" s="198" t="s">
        <v>416</v>
      </c>
      <c r="G92" s="198">
        <v>0</v>
      </c>
      <c r="H92" s="198">
        <f t="shared" si="2"/>
        <v>0</v>
      </c>
      <c r="I92" s="198">
        <f t="shared" si="7"/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98">
        <v>0</v>
      </c>
      <c r="Q92" s="166">
        <v>0</v>
      </c>
      <c r="R92" s="199" t="s">
        <v>416</v>
      </c>
      <c r="S92" s="166">
        <f t="shared" si="4"/>
        <v>0</v>
      </c>
      <c r="T92" s="166">
        <f t="shared" si="5"/>
        <v>0</v>
      </c>
      <c r="U92" s="166">
        <v>0</v>
      </c>
      <c r="V92" s="166"/>
    </row>
    <row r="93" spans="1:22" ht="47.25" hidden="1">
      <c r="A93" s="170" t="s">
        <v>463</v>
      </c>
      <c r="B93" s="188" t="s">
        <v>464</v>
      </c>
      <c r="C93" s="172" t="s">
        <v>416</v>
      </c>
      <c r="D93" s="212" t="s">
        <v>416</v>
      </c>
      <c r="E93" s="198" t="s">
        <v>416</v>
      </c>
      <c r="F93" s="198" t="s">
        <v>416</v>
      </c>
      <c r="G93" s="198">
        <v>0</v>
      </c>
      <c r="H93" s="198">
        <f t="shared" si="2"/>
        <v>0</v>
      </c>
      <c r="I93" s="198">
        <f t="shared" si="7"/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98">
        <v>0</v>
      </c>
      <c r="Q93" s="166">
        <v>0</v>
      </c>
      <c r="R93" s="199" t="s">
        <v>416</v>
      </c>
      <c r="S93" s="166">
        <f t="shared" si="4"/>
        <v>0</v>
      </c>
      <c r="T93" s="166">
        <f t="shared" si="5"/>
        <v>0</v>
      </c>
      <c r="U93" s="166">
        <v>0</v>
      </c>
      <c r="V93" s="166"/>
    </row>
    <row r="94" spans="1:22" ht="47.25" hidden="1">
      <c r="A94" s="170" t="s">
        <v>465</v>
      </c>
      <c r="B94" s="188" t="s">
        <v>466</v>
      </c>
      <c r="C94" s="172" t="s">
        <v>416</v>
      </c>
      <c r="D94" s="212" t="s">
        <v>416</v>
      </c>
      <c r="E94" s="198" t="s">
        <v>416</v>
      </c>
      <c r="F94" s="198" t="s">
        <v>416</v>
      </c>
      <c r="G94" s="198">
        <v>0</v>
      </c>
      <c r="H94" s="198">
        <f t="shared" si="2"/>
        <v>0</v>
      </c>
      <c r="I94" s="198">
        <f t="shared" si="7"/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98">
        <v>0</v>
      </c>
      <c r="Q94" s="166">
        <v>0</v>
      </c>
      <c r="R94" s="199" t="s">
        <v>416</v>
      </c>
      <c r="S94" s="166">
        <f t="shared" si="4"/>
        <v>0</v>
      </c>
      <c r="T94" s="166">
        <f t="shared" si="5"/>
        <v>0</v>
      </c>
      <c r="U94" s="166">
        <v>0</v>
      </c>
      <c r="V94" s="166"/>
    </row>
    <row r="95" spans="1:22" ht="31.5" hidden="1">
      <c r="A95" s="170" t="s">
        <v>467</v>
      </c>
      <c r="B95" s="188" t="s">
        <v>468</v>
      </c>
      <c r="C95" s="172" t="s">
        <v>416</v>
      </c>
      <c r="D95" s="212" t="s">
        <v>416</v>
      </c>
      <c r="E95" s="198" t="s">
        <v>416</v>
      </c>
      <c r="F95" s="198" t="s">
        <v>416</v>
      </c>
      <c r="G95" s="198">
        <v>0</v>
      </c>
      <c r="H95" s="198">
        <f t="shared" si="2"/>
        <v>0</v>
      </c>
      <c r="I95" s="198">
        <f t="shared" si="7"/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98">
        <v>0</v>
      </c>
      <c r="Q95" s="166">
        <v>0</v>
      </c>
      <c r="R95" s="199" t="s">
        <v>416</v>
      </c>
      <c r="S95" s="166">
        <f t="shared" si="4"/>
        <v>0</v>
      </c>
      <c r="T95" s="166">
        <f t="shared" si="5"/>
        <v>0</v>
      </c>
      <c r="U95" s="166">
        <v>0</v>
      </c>
      <c r="V95" s="166"/>
    </row>
    <row r="96" spans="1:22" ht="47.25" hidden="1">
      <c r="A96" s="170" t="s">
        <v>469</v>
      </c>
      <c r="B96" s="188" t="s">
        <v>470</v>
      </c>
      <c r="C96" s="172" t="s">
        <v>416</v>
      </c>
      <c r="D96" s="212" t="s">
        <v>416</v>
      </c>
      <c r="E96" s="198" t="s">
        <v>416</v>
      </c>
      <c r="F96" s="198" t="s">
        <v>416</v>
      </c>
      <c r="G96" s="198">
        <v>0</v>
      </c>
      <c r="H96" s="198">
        <f t="shared" si="2"/>
        <v>0</v>
      </c>
      <c r="I96" s="198">
        <f t="shared" si="7"/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98">
        <v>0</v>
      </c>
      <c r="Q96" s="166">
        <v>0</v>
      </c>
      <c r="R96" s="199" t="s">
        <v>416</v>
      </c>
      <c r="S96" s="166">
        <f t="shared" si="4"/>
        <v>0</v>
      </c>
      <c r="T96" s="166">
        <f t="shared" si="5"/>
        <v>0</v>
      </c>
      <c r="U96" s="166">
        <v>0</v>
      </c>
      <c r="V96" s="166"/>
    </row>
    <row r="97" spans="1:22" ht="63">
      <c r="A97" s="170" t="s">
        <v>471</v>
      </c>
      <c r="B97" s="188" t="s">
        <v>255</v>
      </c>
      <c r="C97" s="172" t="s">
        <v>416</v>
      </c>
      <c r="D97" s="212" t="s">
        <v>416</v>
      </c>
      <c r="E97" s="198" t="s">
        <v>416</v>
      </c>
      <c r="F97" s="198" t="s">
        <v>416</v>
      </c>
      <c r="G97" s="198">
        <v>0</v>
      </c>
      <c r="H97" s="198">
        <f t="shared" si="2"/>
        <v>0</v>
      </c>
      <c r="I97" s="198">
        <f t="shared" si="7"/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98">
        <v>0</v>
      </c>
      <c r="Q97" s="166">
        <v>0</v>
      </c>
      <c r="R97" s="199" t="s">
        <v>416</v>
      </c>
      <c r="S97" s="166">
        <f t="shared" si="4"/>
        <v>0</v>
      </c>
      <c r="T97" s="166">
        <f t="shared" si="5"/>
        <v>0</v>
      </c>
      <c r="U97" s="166">
        <v>0</v>
      </c>
      <c r="V97" s="166"/>
    </row>
    <row r="98" spans="1:22" ht="63" hidden="1">
      <c r="A98" s="170" t="s">
        <v>472</v>
      </c>
      <c r="B98" s="188" t="s">
        <v>473</v>
      </c>
      <c r="C98" s="172" t="s">
        <v>416</v>
      </c>
      <c r="D98" s="212" t="s">
        <v>416</v>
      </c>
      <c r="E98" s="198" t="s">
        <v>416</v>
      </c>
      <c r="F98" s="198" t="s">
        <v>416</v>
      </c>
      <c r="G98" s="198">
        <v>0</v>
      </c>
      <c r="H98" s="198">
        <f t="shared" si="2"/>
        <v>0</v>
      </c>
      <c r="I98" s="198">
        <f t="shared" si="7"/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98">
        <v>0</v>
      </c>
      <c r="Q98" s="166">
        <v>0</v>
      </c>
      <c r="R98" s="199" t="s">
        <v>416</v>
      </c>
      <c r="S98" s="166">
        <f t="shared" si="4"/>
        <v>0</v>
      </c>
      <c r="T98" s="166">
        <f t="shared" si="5"/>
        <v>0</v>
      </c>
      <c r="U98" s="166">
        <v>0</v>
      </c>
      <c r="V98" s="166"/>
    </row>
    <row r="99" spans="1:22" ht="47.25" hidden="1">
      <c r="A99" s="170" t="s">
        <v>474</v>
      </c>
      <c r="B99" s="188" t="s">
        <v>475</v>
      </c>
      <c r="C99" s="172" t="s">
        <v>416</v>
      </c>
      <c r="D99" s="212" t="s">
        <v>416</v>
      </c>
      <c r="E99" s="198" t="s">
        <v>416</v>
      </c>
      <c r="F99" s="198" t="s">
        <v>416</v>
      </c>
      <c r="G99" s="198">
        <v>0</v>
      </c>
      <c r="H99" s="198">
        <f t="shared" si="2"/>
        <v>0</v>
      </c>
      <c r="I99" s="198">
        <f t="shared" si="7"/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98">
        <v>0</v>
      </c>
      <c r="Q99" s="166">
        <v>0</v>
      </c>
      <c r="R99" s="199" t="s">
        <v>416</v>
      </c>
      <c r="S99" s="166">
        <f t="shared" si="4"/>
        <v>0</v>
      </c>
      <c r="T99" s="166">
        <f t="shared" si="5"/>
        <v>0</v>
      </c>
      <c r="U99" s="166">
        <v>0</v>
      </c>
      <c r="V99" s="166"/>
    </row>
    <row r="100" spans="1:22" ht="31.5">
      <c r="A100" s="170" t="s">
        <v>476</v>
      </c>
      <c r="B100" s="188" t="s">
        <v>256</v>
      </c>
      <c r="C100" s="172" t="s">
        <v>416</v>
      </c>
      <c r="D100" s="212" t="s">
        <v>416</v>
      </c>
      <c r="E100" s="198" t="s">
        <v>416</v>
      </c>
      <c r="F100" s="198" t="s">
        <v>416</v>
      </c>
      <c r="G100" s="198">
        <v>0</v>
      </c>
      <c r="H100" s="198">
        <f t="shared" si="2"/>
        <v>0</v>
      </c>
      <c r="I100" s="198">
        <f t="shared" si="7"/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98">
        <v>0</v>
      </c>
      <c r="Q100" s="166">
        <v>0</v>
      </c>
      <c r="R100" s="199" t="s">
        <v>416</v>
      </c>
      <c r="S100" s="166">
        <f t="shared" si="4"/>
        <v>0</v>
      </c>
      <c r="T100" s="166">
        <f t="shared" si="5"/>
        <v>0</v>
      </c>
      <c r="U100" s="166">
        <v>0</v>
      </c>
      <c r="V100" s="166"/>
    </row>
    <row r="101" spans="1:22" ht="47.25">
      <c r="A101" s="170" t="s">
        <v>477</v>
      </c>
      <c r="B101" s="188" t="s">
        <v>478</v>
      </c>
      <c r="C101" s="172" t="s">
        <v>416</v>
      </c>
      <c r="D101" s="212" t="s">
        <v>416</v>
      </c>
      <c r="E101" s="198" t="s">
        <v>416</v>
      </c>
      <c r="F101" s="198" t="s">
        <v>416</v>
      </c>
      <c r="G101" s="198">
        <v>0</v>
      </c>
      <c r="H101" s="198">
        <f t="shared" si="2"/>
        <v>0</v>
      </c>
      <c r="I101" s="198">
        <f t="shared" si="7"/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98">
        <v>0</v>
      </c>
      <c r="Q101" s="166">
        <v>0</v>
      </c>
      <c r="R101" s="199" t="s">
        <v>416</v>
      </c>
      <c r="S101" s="166">
        <f t="shared" si="4"/>
        <v>0</v>
      </c>
      <c r="T101" s="166">
        <f t="shared" si="5"/>
        <v>0</v>
      </c>
      <c r="U101" s="166">
        <v>0</v>
      </c>
      <c r="V101" s="166"/>
    </row>
    <row r="102" spans="1:22" ht="31.5">
      <c r="A102" s="170" t="s">
        <v>479</v>
      </c>
      <c r="B102" s="188" t="s">
        <v>480</v>
      </c>
      <c r="C102" s="172" t="s">
        <v>416</v>
      </c>
      <c r="D102" s="212" t="s">
        <v>416</v>
      </c>
      <c r="E102" s="198">
        <f>E103</f>
        <v>0.86101694915254234</v>
      </c>
      <c r="F102" s="198" t="s">
        <v>416</v>
      </c>
      <c r="G102" s="198">
        <f>G103</f>
        <v>4.0569830508474576</v>
      </c>
      <c r="H102" s="198">
        <f t="shared" si="2"/>
        <v>1.5584744416666667</v>
      </c>
      <c r="I102" s="198">
        <f t="shared" si="7"/>
        <v>1.3449151916666668</v>
      </c>
      <c r="J102" s="166">
        <f>J103</f>
        <v>0.97966099166666676</v>
      </c>
      <c r="K102" s="166">
        <f t="shared" ref="K102:Q102" si="73">K103</f>
        <v>0.97966099166666676</v>
      </c>
      <c r="L102" s="166">
        <f t="shared" si="73"/>
        <v>0.36525420000000008</v>
      </c>
      <c r="M102" s="166">
        <f t="shared" si="73"/>
        <v>0.36525420000000008</v>
      </c>
      <c r="N102" s="166">
        <f t="shared" si="73"/>
        <v>0.10677962500000002</v>
      </c>
      <c r="O102" s="166">
        <f t="shared" si="73"/>
        <v>0</v>
      </c>
      <c r="P102" s="166">
        <f t="shared" si="73"/>
        <v>0.10677962500000002</v>
      </c>
      <c r="Q102" s="166">
        <f t="shared" si="73"/>
        <v>0</v>
      </c>
      <c r="R102" s="199" t="s">
        <v>416</v>
      </c>
      <c r="S102" s="166">
        <f t="shared" si="4"/>
        <v>2.7120678591807907</v>
      </c>
      <c r="T102" s="166">
        <f t="shared" si="5"/>
        <v>-0.21355924999999987</v>
      </c>
      <c r="U102" s="166">
        <f t="shared" si="6"/>
        <v>-13.703096072054599</v>
      </c>
      <c r="V102" s="166"/>
    </row>
    <row r="103" spans="1:22" ht="31.5">
      <c r="A103" s="170" t="s">
        <v>481</v>
      </c>
      <c r="B103" s="171" t="s">
        <v>257</v>
      </c>
      <c r="C103" s="172" t="s">
        <v>416</v>
      </c>
      <c r="D103" s="212" t="s">
        <v>416</v>
      </c>
      <c r="E103" s="195">
        <f>E104+E106</f>
        <v>0.86101694915254234</v>
      </c>
      <c r="F103" s="195" t="s">
        <v>416</v>
      </c>
      <c r="G103" s="195">
        <f>G106+G104</f>
        <v>4.0569830508474576</v>
      </c>
      <c r="H103" s="195">
        <f t="shared" si="2"/>
        <v>1.5584744416666667</v>
      </c>
      <c r="I103" s="195">
        <f t="shared" si="7"/>
        <v>1.3449151916666668</v>
      </c>
      <c r="J103" s="195">
        <f t="shared" ref="J103:Q103" si="74">J104+J106</f>
        <v>0.97966099166666676</v>
      </c>
      <c r="K103" s="195">
        <f t="shared" si="74"/>
        <v>0.97966099166666676</v>
      </c>
      <c r="L103" s="195">
        <f t="shared" si="74"/>
        <v>0.36525420000000008</v>
      </c>
      <c r="M103" s="195">
        <f t="shared" si="74"/>
        <v>0.36525420000000008</v>
      </c>
      <c r="N103" s="195">
        <f t="shared" si="74"/>
        <v>0.10677962500000002</v>
      </c>
      <c r="O103" s="195">
        <f t="shared" si="74"/>
        <v>0</v>
      </c>
      <c r="P103" s="195">
        <f t="shared" si="74"/>
        <v>0.10677962500000002</v>
      </c>
      <c r="Q103" s="195">
        <f t="shared" si="74"/>
        <v>0</v>
      </c>
      <c r="R103" s="195" t="s">
        <v>416</v>
      </c>
      <c r="S103" s="195">
        <f t="shared" si="4"/>
        <v>2.7120678591807907</v>
      </c>
      <c r="T103" s="195">
        <f t="shared" si="5"/>
        <v>-0.21355924999999987</v>
      </c>
      <c r="U103" s="195">
        <f t="shared" si="6"/>
        <v>-13.703096072054599</v>
      </c>
      <c r="V103" s="195"/>
    </row>
    <row r="104" spans="1:22" ht="87" customHeight="1">
      <c r="A104" s="170" t="s">
        <v>258</v>
      </c>
      <c r="B104" s="194" t="s">
        <v>947</v>
      </c>
      <c r="C104" s="172" t="s">
        <v>263</v>
      </c>
      <c r="D104" s="212" t="s">
        <v>416</v>
      </c>
      <c r="E104" s="198">
        <f>(135000+26000+12000)/1.18/1000000</f>
        <v>0.14661016949152542</v>
      </c>
      <c r="F104" s="198" t="s">
        <v>416</v>
      </c>
      <c r="G104" s="198">
        <f>0.79-E104</f>
        <v>0.64338983050847465</v>
      </c>
      <c r="H104" s="198">
        <f>J104+L104+N104+P104</f>
        <v>0.26610162500000001</v>
      </c>
      <c r="I104" s="198">
        <f>K104+M104+O104+Q104</f>
        <v>0.20508472500000002</v>
      </c>
      <c r="J104" s="166">
        <f>'10'!I104/1.2</f>
        <v>0.14491525000000002</v>
      </c>
      <c r="K104" s="166">
        <v>0.14491525000000002</v>
      </c>
      <c r="L104" s="166">
        <f>'10'!K104/1.2</f>
        <v>6.0169475000000007E-2</v>
      </c>
      <c r="M104" s="166">
        <v>6.0169475000000007E-2</v>
      </c>
      <c r="N104" s="166">
        <f>'10'!M104/1.2</f>
        <v>3.0508449999999999E-2</v>
      </c>
      <c r="O104" s="166">
        <v>0</v>
      </c>
      <c r="P104" s="198">
        <f>'10'!O104/1.2</f>
        <v>3.0508449999999999E-2</v>
      </c>
      <c r="Q104" s="166">
        <v>0</v>
      </c>
      <c r="R104" s="199" t="s">
        <v>416</v>
      </c>
      <c r="S104" s="166">
        <f t="shared" si="4"/>
        <v>0.43830510550847462</v>
      </c>
      <c r="T104" s="166">
        <f t="shared" si="5"/>
        <v>-6.1016899999999985E-2</v>
      </c>
      <c r="U104" s="166">
        <f t="shared" si="6"/>
        <v>-22.929923858976803</v>
      </c>
      <c r="V104" s="166"/>
    </row>
    <row r="105" spans="1:22" ht="47.25" hidden="1">
      <c r="A105" s="170" t="s">
        <v>261</v>
      </c>
      <c r="B105" s="194" t="s">
        <v>262</v>
      </c>
      <c r="C105" s="172" t="s">
        <v>263</v>
      </c>
      <c r="D105" s="212" t="s">
        <v>416</v>
      </c>
      <c r="E105" s="169" t="s">
        <v>416</v>
      </c>
      <c r="F105" s="200" t="s">
        <v>416</v>
      </c>
      <c r="G105" s="169" t="s">
        <v>416</v>
      </c>
      <c r="H105" s="169" t="s">
        <v>416</v>
      </c>
      <c r="I105" s="169" t="s">
        <v>416</v>
      </c>
      <c r="J105" s="166" t="e">
        <f>'10'!I105/1.18</f>
        <v>#VALUE!</v>
      </c>
      <c r="K105" s="166" t="e">
        <f>'10'!J105/1.18</f>
        <v>#VALUE!</v>
      </c>
      <c r="L105" s="166" t="e">
        <f>'10'!K105/1.18</f>
        <v>#VALUE!</v>
      </c>
      <c r="M105" s="169" t="e">
        <v>#VALUE!</v>
      </c>
      <c r="N105" s="166" t="e">
        <f>'10'!M105/1.18</f>
        <v>#VALUE!</v>
      </c>
      <c r="O105" s="169" t="s">
        <v>416</v>
      </c>
      <c r="P105" s="198" t="e">
        <f>'10'!O105/1.18</f>
        <v>#VALUE!</v>
      </c>
      <c r="Q105" s="169" t="s">
        <v>416</v>
      </c>
      <c r="R105" s="200" t="s">
        <v>416</v>
      </c>
      <c r="S105" s="169" t="s">
        <v>416</v>
      </c>
      <c r="T105" s="169" t="s">
        <v>416</v>
      </c>
      <c r="U105" s="169" t="s">
        <v>416</v>
      </c>
      <c r="V105" s="169" t="s">
        <v>416</v>
      </c>
    </row>
    <row r="106" spans="1:22" ht="84" customHeight="1">
      <c r="A106" s="170" t="s">
        <v>264</v>
      </c>
      <c r="B106" s="196" t="s">
        <v>268</v>
      </c>
      <c r="C106" s="172" t="s">
        <v>271</v>
      </c>
      <c r="D106" s="212" t="s">
        <v>416</v>
      </c>
      <c r="E106" s="198">
        <f>(750000+93000)/1.18/1000000</f>
        <v>0.71440677966101696</v>
      </c>
      <c r="F106" s="198" t="s">
        <v>416</v>
      </c>
      <c r="G106" s="198">
        <f>4.128-E106</f>
        <v>3.4135932203389832</v>
      </c>
      <c r="H106" s="198">
        <f>J106+L106+N106+P106</f>
        <v>1.2923728166666668</v>
      </c>
      <c r="I106" s="198">
        <f>K106+M106+O106+Q106</f>
        <v>1.1398304666666668</v>
      </c>
      <c r="J106" s="166">
        <f>'10'!I106/1.2</f>
        <v>0.83474574166666671</v>
      </c>
      <c r="K106" s="166">
        <v>0.83474574166666671</v>
      </c>
      <c r="L106" s="166">
        <f>'10'!K106/1.2</f>
        <v>0.30508472500000006</v>
      </c>
      <c r="M106" s="166">
        <v>0.30508472500000006</v>
      </c>
      <c r="N106" s="166">
        <f>'10'!M106/1.2</f>
        <v>7.627117500000001E-2</v>
      </c>
      <c r="O106" s="166">
        <v>0</v>
      </c>
      <c r="P106" s="198">
        <f>'10'!O106/1.2</f>
        <v>7.627117500000001E-2</v>
      </c>
      <c r="Q106" s="166">
        <v>0</v>
      </c>
      <c r="R106" s="199" t="s">
        <v>416</v>
      </c>
      <c r="S106" s="166">
        <f>G106-I106</f>
        <v>2.2737627536723162</v>
      </c>
      <c r="T106" s="166">
        <f>I106-H106</f>
        <v>-0.15254235000000005</v>
      </c>
      <c r="U106" s="166">
        <f>T106/H106*100</f>
        <v>-11.803277508841653</v>
      </c>
      <c r="V106" s="166"/>
    </row>
    <row r="107" spans="1:22" ht="63" hidden="1">
      <c r="A107" s="170" t="s">
        <v>267</v>
      </c>
      <c r="B107" s="194" t="s">
        <v>268</v>
      </c>
      <c r="C107" s="172" t="s">
        <v>269</v>
      </c>
      <c r="D107" s="212" t="str">
        <f t="shared" ref="D107" si="75">G107</f>
        <v>нд</v>
      </c>
      <c r="E107" s="169" t="s">
        <v>416</v>
      </c>
      <c r="F107" s="200" t="s">
        <v>416</v>
      </c>
      <c r="G107" s="169" t="s">
        <v>416</v>
      </c>
      <c r="H107" s="169" t="s">
        <v>416</v>
      </c>
      <c r="I107" s="169" t="s">
        <v>416</v>
      </c>
      <c r="J107" s="169" t="s">
        <v>416</v>
      </c>
      <c r="K107" s="169" t="s">
        <v>416</v>
      </c>
      <c r="L107" s="169" t="s">
        <v>416</v>
      </c>
      <c r="M107" s="169" t="s">
        <v>416</v>
      </c>
      <c r="N107" s="169" t="s">
        <v>416</v>
      </c>
      <c r="O107" s="169" t="s">
        <v>416</v>
      </c>
      <c r="P107" s="169" t="s">
        <v>416</v>
      </c>
      <c r="Q107" s="169" t="s">
        <v>416</v>
      </c>
      <c r="R107" s="200" t="s">
        <v>416</v>
      </c>
      <c r="S107" s="169" t="s">
        <v>416</v>
      </c>
      <c r="T107" s="169" t="s">
        <v>416</v>
      </c>
      <c r="U107" s="169" t="s">
        <v>416</v>
      </c>
      <c r="V107" s="169" t="s">
        <v>416</v>
      </c>
    </row>
  </sheetData>
  <autoFilter ref="A15:V15"/>
  <mergeCells count="24">
    <mergeCell ref="A3:V3"/>
    <mergeCell ref="A4:V4"/>
    <mergeCell ref="F12:G12"/>
    <mergeCell ref="H12:Q12"/>
    <mergeCell ref="R12:S12"/>
    <mergeCell ref="T12:U13"/>
    <mergeCell ref="A6:T6"/>
    <mergeCell ref="A8:T8"/>
    <mergeCell ref="A10:T10"/>
    <mergeCell ref="E12:E14"/>
    <mergeCell ref="J13:K13"/>
    <mergeCell ref="L13:M13"/>
    <mergeCell ref="N13:O13"/>
    <mergeCell ref="A12:A14"/>
    <mergeCell ref="B12:B14"/>
    <mergeCell ref="C12:C14"/>
    <mergeCell ref="V12:V14"/>
    <mergeCell ref="F13:F14"/>
    <mergeCell ref="D12:D14"/>
    <mergeCell ref="G13:G14"/>
    <mergeCell ref="H13:I13"/>
    <mergeCell ref="S13:S14"/>
    <mergeCell ref="P13:Q13"/>
    <mergeCell ref="R13:R14"/>
  </mergeCells>
  <phoneticPr fontId="5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3"/>
  <sheetViews>
    <sheetView zoomScale="60" zoomScaleNormal="60" zoomScaleSheetLayoutView="50" workbookViewId="0">
      <pane xSplit="4" ySplit="19" topLeftCell="AH29" activePane="bottomRight" state="frozen"/>
      <selection pane="topRight" activeCell="E1" sqref="E1"/>
      <selection pane="bottomLeft" activeCell="A20" sqref="A20"/>
      <selection pane="bottomRight" activeCell="BC36" sqref="BC36"/>
    </sheetView>
  </sheetViews>
  <sheetFormatPr defaultRowHeight="15.75" outlineLevelCol="1"/>
  <cols>
    <col min="1" max="1" width="12.5703125" style="6" customWidth="1"/>
    <col min="2" max="2" width="44.5703125" style="7" customWidth="1"/>
    <col min="3" max="3" width="13.42578125" style="7" customWidth="1"/>
    <col min="4" max="4" width="16.140625" style="7" customWidth="1"/>
    <col min="5" max="11" width="10.28515625" style="7" customWidth="1"/>
    <col min="12" max="25" width="10.28515625" style="7" customWidth="1" outlineLevel="1"/>
    <col min="26" max="39" width="10.28515625" style="7" customWidth="1"/>
    <col min="40" max="46" width="10.28515625" style="239" customWidth="1"/>
    <col min="47" max="60" width="10.28515625" style="7" customWidth="1" outlineLevel="1"/>
    <col min="61" max="78" width="10.28515625" style="7" customWidth="1"/>
    <col min="79" max="79" width="38.42578125" style="7" customWidth="1"/>
    <col min="80" max="80" width="9.140625" style="7"/>
  </cols>
  <sheetData>
    <row r="1" spans="1:80" ht="11.25" customHeight="1">
      <c r="BT1" s="357" t="s">
        <v>449</v>
      </c>
      <c r="BU1" s="358"/>
      <c r="BV1" s="358"/>
      <c r="BW1" s="358"/>
      <c r="BX1" s="358"/>
      <c r="BY1" s="358"/>
      <c r="BZ1" s="358"/>
      <c r="CA1" s="358"/>
    </row>
    <row r="2" spans="1:80" ht="6" customHeight="1"/>
    <row r="3" spans="1:80" ht="4.5" customHeight="1"/>
    <row r="4" spans="1:80" ht="18.75">
      <c r="A4" s="372" t="s">
        <v>450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241"/>
      <c r="AO4" s="241"/>
      <c r="AP4" s="241"/>
      <c r="AQ4" s="241"/>
      <c r="AR4" s="241"/>
      <c r="AS4" s="241"/>
      <c r="AT4" s="241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80" ht="4.5" customHeight="1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</row>
    <row r="6" spans="1:80" ht="18.75">
      <c r="A6" s="359" t="s">
        <v>522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240"/>
      <c r="AO6" s="240"/>
      <c r="AP6" s="240"/>
      <c r="AQ6" s="240"/>
      <c r="AR6" s="240"/>
      <c r="AS6" s="240"/>
      <c r="AT6" s="240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ht="3" customHeight="1">
      <c r="A7" s="2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240"/>
      <c r="AO7" s="240"/>
      <c r="AP7" s="240"/>
      <c r="AQ7" s="240"/>
      <c r="AR7" s="240"/>
      <c r="AS7" s="240"/>
      <c r="AT7" s="240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>
      <c r="A8" s="355" t="s">
        <v>986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240"/>
      <c r="AO8" s="240"/>
      <c r="AP8" s="240"/>
      <c r="AQ8" s="240"/>
      <c r="AR8" s="240"/>
      <c r="AS8" s="240"/>
      <c r="AT8" s="240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ht="5.25" customHeight="1">
      <c r="A9" s="2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240"/>
      <c r="AO9" s="240"/>
      <c r="AP9" s="240"/>
      <c r="AQ9" s="240"/>
      <c r="AR9" s="240"/>
      <c r="AS9" s="240"/>
      <c r="AT9" s="240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>
      <c r="A10" s="355" t="s">
        <v>551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240"/>
      <c r="AO10" s="240"/>
      <c r="AP10" s="240"/>
      <c r="AQ10" s="240"/>
      <c r="AR10" s="240"/>
      <c r="AS10" s="240"/>
      <c r="AT10" s="24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>
      <c r="A11" s="365" t="s">
        <v>981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240"/>
      <c r="AO11" s="240"/>
      <c r="AP11" s="240"/>
      <c r="AQ11" s="240"/>
      <c r="AR11" s="240"/>
      <c r="AS11" s="240"/>
      <c r="AT11" s="240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6.75" customHeight="1"/>
    <row r="13" spans="1:80" s="11" customFormat="1" ht="18.75" customHeight="1">
      <c r="A13" s="356" t="s">
        <v>534</v>
      </c>
      <c r="B13" s="356" t="s">
        <v>535</v>
      </c>
      <c r="C13" s="356" t="s">
        <v>536</v>
      </c>
      <c r="D13" s="356" t="s">
        <v>556</v>
      </c>
      <c r="E13" s="375" t="s">
        <v>1004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7"/>
      <c r="BW13" s="356" t="s">
        <v>37</v>
      </c>
      <c r="BX13" s="356"/>
      <c r="BY13" s="356"/>
      <c r="BZ13" s="356"/>
      <c r="CA13" s="356" t="s">
        <v>537</v>
      </c>
      <c r="CB13" s="10"/>
    </row>
    <row r="14" spans="1:80" s="11" customFormat="1">
      <c r="A14" s="356"/>
      <c r="B14" s="356"/>
      <c r="C14" s="356"/>
      <c r="D14" s="356"/>
      <c r="E14" s="356" t="s">
        <v>538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 t="s">
        <v>539</v>
      </c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10"/>
    </row>
    <row r="15" spans="1:80" s="11" customFormat="1">
      <c r="A15" s="356"/>
      <c r="B15" s="356"/>
      <c r="C15" s="356"/>
      <c r="D15" s="356"/>
      <c r="E15" s="356" t="s">
        <v>912</v>
      </c>
      <c r="F15" s="356"/>
      <c r="G15" s="356"/>
      <c r="H15" s="356"/>
      <c r="I15" s="356"/>
      <c r="J15" s="356"/>
      <c r="K15" s="356"/>
      <c r="L15" s="356" t="s">
        <v>913</v>
      </c>
      <c r="M15" s="356"/>
      <c r="N15" s="356"/>
      <c r="O15" s="356"/>
      <c r="P15" s="356"/>
      <c r="Q15" s="356"/>
      <c r="R15" s="356"/>
      <c r="S15" s="356" t="s">
        <v>914</v>
      </c>
      <c r="T15" s="356"/>
      <c r="U15" s="356"/>
      <c r="V15" s="356"/>
      <c r="W15" s="356"/>
      <c r="X15" s="356"/>
      <c r="Y15" s="356"/>
      <c r="Z15" s="356" t="s">
        <v>915</v>
      </c>
      <c r="AA15" s="356"/>
      <c r="AB15" s="356"/>
      <c r="AC15" s="356"/>
      <c r="AD15" s="356"/>
      <c r="AE15" s="356"/>
      <c r="AF15" s="356"/>
      <c r="AG15" s="356" t="s">
        <v>916</v>
      </c>
      <c r="AH15" s="356"/>
      <c r="AI15" s="356"/>
      <c r="AJ15" s="356"/>
      <c r="AK15" s="356"/>
      <c r="AL15" s="356"/>
      <c r="AM15" s="356"/>
      <c r="AN15" s="374" t="s">
        <v>912</v>
      </c>
      <c r="AO15" s="374"/>
      <c r="AP15" s="374"/>
      <c r="AQ15" s="374"/>
      <c r="AR15" s="374"/>
      <c r="AS15" s="374"/>
      <c r="AT15" s="374"/>
      <c r="AU15" s="356" t="s">
        <v>913</v>
      </c>
      <c r="AV15" s="356"/>
      <c r="AW15" s="356"/>
      <c r="AX15" s="356"/>
      <c r="AY15" s="356"/>
      <c r="AZ15" s="356"/>
      <c r="BA15" s="356"/>
      <c r="BB15" s="356" t="s">
        <v>914</v>
      </c>
      <c r="BC15" s="356"/>
      <c r="BD15" s="356"/>
      <c r="BE15" s="356"/>
      <c r="BF15" s="356"/>
      <c r="BG15" s="356"/>
      <c r="BH15" s="356"/>
      <c r="BI15" s="356" t="s">
        <v>915</v>
      </c>
      <c r="BJ15" s="356"/>
      <c r="BK15" s="356"/>
      <c r="BL15" s="356"/>
      <c r="BM15" s="356"/>
      <c r="BN15" s="356"/>
      <c r="BO15" s="356"/>
      <c r="BP15" s="356" t="s">
        <v>916</v>
      </c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10"/>
    </row>
    <row r="16" spans="1:80" s="11" customFormat="1" ht="63.75" customHeight="1">
      <c r="A16" s="356"/>
      <c r="B16" s="356"/>
      <c r="C16" s="356"/>
      <c r="D16" s="356"/>
      <c r="E16" s="12" t="s">
        <v>557</v>
      </c>
      <c r="F16" s="356" t="s">
        <v>558</v>
      </c>
      <c r="G16" s="356"/>
      <c r="H16" s="356"/>
      <c r="I16" s="356"/>
      <c r="J16" s="356"/>
      <c r="K16" s="356"/>
      <c r="L16" s="12" t="s">
        <v>557</v>
      </c>
      <c r="M16" s="356" t="s">
        <v>558</v>
      </c>
      <c r="N16" s="356"/>
      <c r="O16" s="356"/>
      <c r="P16" s="356"/>
      <c r="Q16" s="356"/>
      <c r="R16" s="356"/>
      <c r="S16" s="12" t="s">
        <v>557</v>
      </c>
      <c r="T16" s="356" t="s">
        <v>558</v>
      </c>
      <c r="U16" s="356"/>
      <c r="V16" s="356"/>
      <c r="W16" s="356"/>
      <c r="X16" s="356"/>
      <c r="Y16" s="356"/>
      <c r="Z16" s="12" t="s">
        <v>557</v>
      </c>
      <c r="AA16" s="356" t="s">
        <v>558</v>
      </c>
      <c r="AB16" s="356"/>
      <c r="AC16" s="356"/>
      <c r="AD16" s="356"/>
      <c r="AE16" s="356"/>
      <c r="AF16" s="356"/>
      <c r="AG16" s="12" t="s">
        <v>557</v>
      </c>
      <c r="AH16" s="356" t="s">
        <v>558</v>
      </c>
      <c r="AI16" s="356"/>
      <c r="AJ16" s="356"/>
      <c r="AK16" s="356"/>
      <c r="AL16" s="356"/>
      <c r="AM16" s="356"/>
      <c r="AN16" s="242" t="s">
        <v>557</v>
      </c>
      <c r="AO16" s="374" t="s">
        <v>558</v>
      </c>
      <c r="AP16" s="374"/>
      <c r="AQ16" s="374"/>
      <c r="AR16" s="374"/>
      <c r="AS16" s="374"/>
      <c r="AT16" s="374"/>
      <c r="AU16" s="12" t="s">
        <v>557</v>
      </c>
      <c r="AV16" s="356" t="s">
        <v>558</v>
      </c>
      <c r="AW16" s="356"/>
      <c r="AX16" s="356"/>
      <c r="AY16" s="356"/>
      <c r="AZ16" s="356"/>
      <c r="BA16" s="356"/>
      <c r="BB16" s="12" t="s">
        <v>557</v>
      </c>
      <c r="BC16" s="356" t="s">
        <v>558</v>
      </c>
      <c r="BD16" s="356"/>
      <c r="BE16" s="356"/>
      <c r="BF16" s="356"/>
      <c r="BG16" s="356"/>
      <c r="BH16" s="356"/>
      <c r="BI16" s="12" t="s">
        <v>557</v>
      </c>
      <c r="BJ16" s="356" t="s">
        <v>558</v>
      </c>
      <c r="BK16" s="356"/>
      <c r="BL16" s="356"/>
      <c r="BM16" s="356"/>
      <c r="BN16" s="356"/>
      <c r="BO16" s="356"/>
      <c r="BP16" s="12" t="s">
        <v>557</v>
      </c>
      <c r="BQ16" s="356" t="s">
        <v>558</v>
      </c>
      <c r="BR16" s="356"/>
      <c r="BS16" s="356"/>
      <c r="BT16" s="356"/>
      <c r="BU16" s="356"/>
      <c r="BV16" s="356"/>
      <c r="BW16" s="356" t="s">
        <v>557</v>
      </c>
      <c r="BX16" s="356"/>
      <c r="BY16" s="356" t="s">
        <v>558</v>
      </c>
      <c r="BZ16" s="356"/>
      <c r="CA16" s="356"/>
      <c r="CB16" s="10"/>
    </row>
    <row r="17" spans="1:80" s="11" customFormat="1" ht="65.25" customHeight="1">
      <c r="A17" s="356"/>
      <c r="B17" s="356"/>
      <c r="C17" s="356"/>
      <c r="D17" s="356"/>
      <c r="E17" s="12" t="s">
        <v>553</v>
      </c>
      <c r="F17" s="12" t="s">
        <v>553</v>
      </c>
      <c r="G17" s="12" t="s">
        <v>559</v>
      </c>
      <c r="H17" s="12" t="s">
        <v>560</v>
      </c>
      <c r="I17" s="12" t="s">
        <v>561</v>
      </c>
      <c r="J17" s="12" t="s">
        <v>562</v>
      </c>
      <c r="K17" s="12" t="s">
        <v>563</v>
      </c>
      <c r="L17" s="12" t="s">
        <v>553</v>
      </c>
      <c r="M17" s="12" t="s">
        <v>553</v>
      </c>
      <c r="N17" s="12" t="s">
        <v>559</v>
      </c>
      <c r="O17" s="12" t="s">
        <v>560</v>
      </c>
      <c r="P17" s="12" t="s">
        <v>561</v>
      </c>
      <c r="Q17" s="12" t="s">
        <v>562</v>
      </c>
      <c r="R17" s="12" t="s">
        <v>563</v>
      </c>
      <c r="S17" s="12" t="s">
        <v>553</v>
      </c>
      <c r="T17" s="12" t="s">
        <v>553</v>
      </c>
      <c r="U17" s="12" t="s">
        <v>559</v>
      </c>
      <c r="V17" s="12" t="s">
        <v>560</v>
      </c>
      <c r="W17" s="12" t="s">
        <v>561</v>
      </c>
      <c r="X17" s="12" t="s">
        <v>562</v>
      </c>
      <c r="Y17" s="12" t="s">
        <v>563</v>
      </c>
      <c r="Z17" s="12" t="s">
        <v>553</v>
      </c>
      <c r="AA17" s="12" t="s">
        <v>553</v>
      </c>
      <c r="AB17" s="12" t="s">
        <v>559</v>
      </c>
      <c r="AC17" s="12" t="s">
        <v>560</v>
      </c>
      <c r="AD17" s="12" t="s">
        <v>561</v>
      </c>
      <c r="AE17" s="12" t="s">
        <v>562</v>
      </c>
      <c r="AF17" s="12" t="s">
        <v>563</v>
      </c>
      <c r="AG17" s="12" t="s">
        <v>553</v>
      </c>
      <c r="AH17" s="12" t="s">
        <v>553</v>
      </c>
      <c r="AI17" s="12" t="s">
        <v>559</v>
      </c>
      <c r="AJ17" s="12" t="s">
        <v>560</v>
      </c>
      <c r="AK17" s="12" t="s">
        <v>561</v>
      </c>
      <c r="AL17" s="12" t="s">
        <v>562</v>
      </c>
      <c r="AM17" s="12" t="s">
        <v>563</v>
      </c>
      <c r="AN17" s="242" t="s">
        <v>553</v>
      </c>
      <c r="AO17" s="242" t="s">
        <v>553</v>
      </c>
      <c r="AP17" s="242" t="s">
        <v>559</v>
      </c>
      <c r="AQ17" s="242" t="s">
        <v>560</v>
      </c>
      <c r="AR17" s="242" t="s">
        <v>561</v>
      </c>
      <c r="AS17" s="242" t="s">
        <v>562</v>
      </c>
      <c r="AT17" s="242" t="s">
        <v>563</v>
      </c>
      <c r="AU17" s="12" t="s">
        <v>553</v>
      </c>
      <c r="AV17" s="12" t="s">
        <v>553</v>
      </c>
      <c r="AW17" s="12" t="s">
        <v>559</v>
      </c>
      <c r="AX17" s="12" t="s">
        <v>560</v>
      </c>
      <c r="AY17" s="12" t="s">
        <v>561</v>
      </c>
      <c r="AZ17" s="12" t="s">
        <v>562</v>
      </c>
      <c r="BA17" s="12" t="s">
        <v>563</v>
      </c>
      <c r="BB17" s="12" t="s">
        <v>553</v>
      </c>
      <c r="BC17" s="12" t="s">
        <v>553</v>
      </c>
      <c r="BD17" s="12" t="s">
        <v>559</v>
      </c>
      <c r="BE17" s="12" t="s">
        <v>560</v>
      </c>
      <c r="BF17" s="12" t="s">
        <v>561</v>
      </c>
      <c r="BG17" s="12" t="s">
        <v>562</v>
      </c>
      <c r="BH17" s="12" t="s">
        <v>563</v>
      </c>
      <c r="BI17" s="12" t="s">
        <v>553</v>
      </c>
      <c r="BJ17" s="12" t="s">
        <v>553</v>
      </c>
      <c r="BK17" s="12" t="s">
        <v>559</v>
      </c>
      <c r="BL17" s="12" t="s">
        <v>560</v>
      </c>
      <c r="BM17" s="12" t="s">
        <v>561</v>
      </c>
      <c r="BN17" s="12" t="s">
        <v>562</v>
      </c>
      <c r="BO17" s="12" t="s">
        <v>563</v>
      </c>
      <c r="BP17" s="12" t="s">
        <v>553</v>
      </c>
      <c r="BQ17" s="12" t="s">
        <v>553</v>
      </c>
      <c r="BR17" s="12" t="s">
        <v>559</v>
      </c>
      <c r="BS17" s="12" t="s">
        <v>560</v>
      </c>
      <c r="BT17" s="12" t="s">
        <v>561</v>
      </c>
      <c r="BU17" s="12" t="s">
        <v>562</v>
      </c>
      <c r="BV17" s="12" t="s">
        <v>563</v>
      </c>
      <c r="BW17" s="12" t="s">
        <v>553</v>
      </c>
      <c r="BX17" s="12" t="s">
        <v>547</v>
      </c>
      <c r="BY17" s="12" t="s">
        <v>553</v>
      </c>
      <c r="BZ17" s="12" t="s">
        <v>547</v>
      </c>
      <c r="CA17" s="356"/>
      <c r="CB17" s="10"/>
    </row>
    <row r="18" spans="1:80" s="11" customFormat="1">
      <c r="A18" s="12">
        <v>1</v>
      </c>
      <c r="B18" s="12">
        <v>2</v>
      </c>
      <c r="C18" s="12">
        <v>3</v>
      </c>
      <c r="D18" s="12">
        <v>4</v>
      </c>
      <c r="E18" s="12" t="s">
        <v>2</v>
      </c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2" t="s">
        <v>9</v>
      </c>
      <c r="M18" s="12" t="s">
        <v>10</v>
      </c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19</v>
      </c>
      <c r="W18" s="12" t="s">
        <v>20</v>
      </c>
      <c r="X18" s="12" t="s">
        <v>21</v>
      </c>
      <c r="Y18" s="12" t="s">
        <v>22</v>
      </c>
      <c r="Z18" s="12" t="s">
        <v>23</v>
      </c>
      <c r="AA18" s="12" t="s">
        <v>24</v>
      </c>
      <c r="AB18" s="12" t="s">
        <v>25</v>
      </c>
      <c r="AC18" s="12" t="s">
        <v>26</v>
      </c>
      <c r="AD18" s="12" t="s">
        <v>27</v>
      </c>
      <c r="AE18" s="12" t="s">
        <v>28</v>
      </c>
      <c r="AF18" s="12" t="s">
        <v>29</v>
      </c>
      <c r="AG18" s="12" t="s">
        <v>30</v>
      </c>
      <c r="AH18" s="12" t="s">
        <v>31</v>
      </c>
      <c r="AI18" s="12" t="s">
        <v>32</v>
      </c>
      <c r="AJ18" s="12" t="s">
        <v>33</v>
      </c>
      <c r="AK18" s="12" t="s">
        <v>34</v>
      </c>
      <c r="AL18" s="12" t="s">
        <v>35</v>
      </c>
      <c r="AM18" s="12" t="s">
        <v>36</v>
      </c>
      <c r="AN18" s="242" t="s">
        <v>38</v>
      </c>
      <c r="AO18" s="242" t="s">
        <v>39</v>
      </c>
      <c r="AP18" s="242" t="s">
        <v>40</v>
      </c>
      <c r="AQ18" s="242" t="s">
        <v>41</v>
      </c>
      <c r="AR18" s="242" t="s">
        <v>42</v>
      </c>
      <c r="AS18" s="242" t="s">
        <v>43</v>
      </c>
      <c r="AT18" s="242" t="s">
        <v>44</v>
      </c>
      <c r="AU18" s="12" t="s">
        <v>45</v>
      </c>
      <c r="AV18" s="12" t="s">
        <v>46</v>
      </c>
      <c r="AW18" s="12" t="s">
        <v>47</v>
      </c>
      <c r="AX18" s="12" t="s">
        <v>48</v>
      </c>
      <c r="AY18" s="12" t="s">
        <v>49</v>
      </c>
      <c r="AZ18" s="12" t="s">
        <v>50</v>
      </c>
      <c r="BA18" s="12" t="s">
        <v>51</v>
      </c>
      <c r="BB18" s="12" t="s">
        <v>52</v>
      </c>
      <c r="BC18" s="12" t="s">
        <v>53</v>
      </c>
      <c r="BD18" s="12" t="s">
        <v>54</v>
      </c>
      <c r="BE18" s="12" t="s">
        <v>55</v>
      </c>
      <c r="BF18" s="12" t="s">
        <v>56</v>
      </c>
      <c r="BG18" s="12" t="s">
        <v>57</v>
      </c>
      <c r="BH18" s="12" t="s">
        <v>58</v>
      </c>
      <c r="BI18" s="12" t="s">
        <v>59</v>
      </c>
      <c r="BJ18" s="12" t="s">
        <v>60</v>
      </c>
      <c r="BK18" s="12" t="s">
        <v>61</v>
      </c>
      <c r="BL18" s="12" t="s">
        <v>62</v>
      </c>
      <c r="BM18" s="12" t="s">
        <v>63</v>
      </c>
      <c r="BN18" s="12" t="s">
        <v>64</v>
      </c>
      <c r="BO18" s="12" t="s">
        <v>65</v>
      </c>
      <c r="BP18" s="12" t="s">
        <v>66</v>
      </c>
      <c r="BQ18" s="12" t="s">
        <v>67</v>
      </c>
      <c r="BR18" s="12" t="s">
        <v>68</v>
      </c>
      <c r="BS18" s="12" t="s">
        <v>69</v>
      </c>
      <c r="BT18" s="12" t="s">
        <v>70</v>
      </c>
      <c r="BU18" s="12" t="s">
        <v>71</v>
      </c>
      <c r="BV18" s="12" t="s">
        <v>72</v>
      </c>
      <c r="BW18" s="12">
        <v>7</v>
      </c>
      <c r="BX18" s="12">
        <v>8</v>
      </c>
      <c r="BY18" s="12">
        <v>9</v>
      </c>
      <c r="BZ18" s="12">
        <v>10</v>
      </c>
      <c r="CA18" s="12">
        <v>11</v>
      </c>
      <c r="CB18" s="10"/>
    </row>
    <row r="19" spans="1:80" ht="31.5">
      <c r="A19" s="84">
        <v>0</v>
      </c>
      <c r="B19" s="85" t="s">
        <v>548</v>
      </c>
      <c r="C19" s="86" t="s">
        <v>416</v>
      </c>
      <c r="D19" s="178">
        <f>D20+D21+D25</f>
        <v>0.40583948671999998</v>
      </c>
      <c r="E19" s="119">
        <f>L19+S19+Z19+AG19</f>
        <v>0</v>
      </c>
      <c r="F19" s="119">
        <f t="shared" ref="F19:K19" si="0">M19+T19+AA19+AH19</f>
        <v>3.5406991333333337</v>
      </c>
      <c r="G19" s="119">
        <f t="shared" si="0"/>
        <v>0.16</v>
      </c>
      <c r="H19" s="119">
        <f t="shared" si="0"/>
        <v>0</v>
      </c>
      <c r="I19" s="119">
        <f t="shared" si="0"/>
        <v>1.0369999999999999</v>
      </c>
      <c r="J19" s="87">
        <f t="shared" si="0"/>
        <v>0</v>
      </c>
      <c r="K19" s="87">
        <f t="shared" si="0"/>
        <v>2</v>
      </c>
      <c r="L19" s="87">
        <v>0</v>
      </c>
      <c r="M19" s="118">
        <f>M20+M21+M22+M23+M24</f>
        <v>0.13965511999999999</v>
      </c>
      <c r="N19" s="118">
        <f t="shared" ref="N19:R19" si="1">N20+N21+N22+N23+N24</f>
        <v>0</v>
      </c>
      <c r="O19" s="118">
        <f t="shared" si="1"/>
        <v>0</v>
      </c>
      <c r="P19" s="118">
        <f t="shared" si="1"/>
        <v>6.4600000000000005E-2</v>
      </c>
      <c r="Q19" s="118">
        <f t="shared" si="1"/>
        <v>0</v>
      </c>
      <c r="R19" s="118">
        <f t="shared" si="1"/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118">
        <v>0</v>
      </c>
      <c r="AA19" s="118">
        <f>AA20+AA21+AA22+AA23+AA24</f>
        <v>0.17551387999999998</v>
      </c>
      <c r="AB19" s="118">
        <f t="shared" ref="AB19:AF19" si="2">AB20+AB21+AB22+AB23+AB24</f>
        <v>0</v>
      </c>
      <c r="AC19" s="118">
        <f t="shared" si="2"/>
        <v>0</v>
      </c>
      <c r="AD19" s="118">
        <f t="shared" si="2"/>
        <v>0.2354</v>
      </c>
      <c r="AE19" s="118">
        <f t="shared" si="2"/>
        <v>0</v>
      </c>
      <c r="AF19" s="118">
        <f t="shared" si="2"/>
        <v>0</v>
      </c>
      <c r="AG19" s="87">
        <v>0</v>
      </c>
      <c r="AH19" s="87">
        <f>AH20+AH21+AH25</f>
        <v>3.2255301333333337</v>
      </c>
      <c r="AI19" s="87">
        <f t="shared" ref="AI19:AM19" si="3">AI20+AI21+AI25</f>
        <v>0.16</v>
      </c>
      <c r="AJ19" s="87">
        <f t="shared" si="3"/>
        <v>0</v>
      </c>
      <c r="AK19" s="87">
        <f t="shared" si="3"/>
        <v>0.73699999999999999</v>
      </c>
      <c r="AL19" s="87">
        <f t="shared" si="3"/>
        <v>0</v>
      </c>
      <c r="AM19" s="87">
        <f t="shared" si="3"/>
        <v>2</v>
      </c>
      <c r="AN19" s="238">
        <f t="shared" ref="AN19:AQ19" si="4">SUM(AN20:AN25)</f>
        <v>0</v>
      </c>
      <c r="AO19" s="238">
        <f t="shared" si="4"/>
        <v>5.51928163</v>
      </c>
      <c r="AP19" s="238">
        <f t="shared" si="4"/>
        <v>0</v>
      </c>
      <c r="AQ19" s="238">
        <f t="shared" si="4"/>
        <v>0</v>
      </c>
      <c r="AR19" s="238">
        <f>SUM(AR20:AR25)</f>
        <v>6.4600000000000005E-2</v>
      </c>
      <c r="AS19" s="231">
        <f t="shared" ref="AS19:AS106" si="5">AZ19+BG19+BN19+BU19</f>
        <v>0</v>
      </c>
      <c r="AT19" s="231">
        <f t="shared" ref="AT19:AT106" si="6">BA19+BH19+BO19+BV19</f>
        <v>0</v>
      </c>
      <c r="AU19" s="92">
        <v>0</v>
      </c>
      <c r="AV19" s="238">
        <f t="shared" ref="AV19" si="7">SUM(AV20:AV25)</f>
        <v>0.14005120000000001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87">
        <v>0</v>
      </c>
      <c r="BC19" s="87">
        <f>SUM(BC20:BC23)</f>
        <v>0</v>
      </c>
      <c r="BD19" s="87">
        <f>SUM(BD20:BD23)</f>
        <v>0</v>
      </c>
      <c r="BE19" s="87">
        <f>SUM(BE20:BE23)</f>
        <v>0</v>
      </c>
      <c r="BF19" s="87">
        <f>SUM(BF20:BF23)</f>
        <v>0</v>
      </c>
      <c r="BG19" s="87">
        <v>0</v>
      </c>
      <c r="BH19" s="87">
        <v>0</v>
      </c>
      <c r="BI19" s="87">
        <v>0</v>
      </c>
      <c r="BJ19" s="119">
        <f>SUM(BJ20:BJ23)</f>
        <v>0</v>
      </c>
      <c r="BK19" s="119">
        <f>SUM(BK20:BK23)</f>
        <v>0</v>
      </c>
      <c r="BL19" s="87">
        <v>0</v>
      </c>
      <c r="BM19" s="87">
        <f>SUM(BM20:BM25)</f>
        <v>0</v>
      </c>
      <c r="BN19" s="87">
        <v>0</v>
      </c>
      <c r="BO19" s="92">
        <f>BO25</f>
        <v>0</v>
      </c>
      <c r="BP19" s="92">
        <v>0</v>
      </c>
      <c r="BQ19" s="92">
        <v>0</v>
      </c>
      <c r="BR19" s="118">
        <v>0</v>
      </c>
      <c r="BS19" s="118">
        <v>0</v>
      </c>
      <c r="BT19" s="118">
        <v>0</v>
      </c>
      <c r="BU19" s="119">
        <v>0</v>
      </c>
      <c r="BV19" s="119">
        <v>0</v>
      </c>
      <c r="BW19" s="119">
        <f>AN19-E19</f>
        <v>0</v>
      </c>
      <c r="BX19" s="92">
        <v>0</v>
      </c>
      <c r="BY19" s="87">
        <f>AO19-F19</f>
        <v>1.9785824966666663</v>
      </c>
      <c r="BZ19" s="87">
        <f>BY19/F19*100</f>
        <v>55.881124663759898</v>
      </c>
      <c r="CA19" s="261" t="s">
        <v>416</v>
      </c>
    </row>
    <row r="20" spans="1:80">
      <c r="A20" s="88" t="s">
        <v>417</v>
      </c>
      <c r="B20" s="89" t="s">
        <v>418</v>
      </c>
      <c r="C20" s="90" t="s">
        <v>416</v>
      </c>
      <c r="D20" s="198">
        <f>D26</f>
        <v>0.31516899999999998</v>
      </c>
      <c r="E20" s="120">
        <f t="shared" ref="E20:E27" si="8">L20+S20+Z20+AG20</f>
        <v>0</v>
      </c>
      <c r="F20" s="120">
        <f t="shared" ref="F20:F27" si="9">M20+T20+AA20+AH20</f>
        <v>0.31516899999999998</v>
      </c>
      <c r="G20" s="120">
        <f t="shared" ref="G20:G27" si="10">N20+U20+AB20+AI20</f>
        <v>0</v>
      </c>
      <c r="H20" s="120">
        <f t="shared" ref="H20:H27" si="11">O20+V20+AC20+AJ20</f>
        <v>0</v>
      </c>
      <c r="I20" s="120">
        <f>P20+W20+AD20+AK20</f>
        <v>0.3</v>
      </c>
      <c r="J20" s="92">
        <f t="shared" ref="J20:J27" si="12">Q20+X20+AE20+AL20</f>
        <v>0</v>
      </c>
      <c r="K20" s="92">
        <f t="shared" ref="K20:K27" si="13">R20+Y20+AF20+AM20</f>
        <v>0</v>
      </c>
      <c r="L20" s="92">
        <v>0</v>
      </c>
      <c r="M20" s="92">
        <f>M26</f>
        <v>0.13965511999999999</v>
      </c>
      <c r="N20" s="92">
        <f t="shared" ref="N20:R20" si="14">N26</f>
        <v>0</v>
      </c>
      <c r="O20" s="92">
        <f t="shared" si="14"/>
        <v>0</v>
      </c>
      <c r="P20" s="92">
        <f t="shared" si="14"/>
        <v>6.4600000000000005E-2</v>
      </c>
      <c r="Q20" s="92">
        <f t="shared" si="14"/>
        <v>0</v>
      </c>
      <c r="R20" s="92">
        <f t="shared" si="14"/>
        <v>0</v>
      </c>
      <c r="S20" s="92">
        <v>0</v>
      </c>
      <c r="T20" s="92">
        <f>T26</f>
        <v>0</v>
      </c>
      <c r="U20" s="92">
        <v>0</v>
      </c>
      <c r="V20" s="92">
        <v>0</v>
      </c>
      <c r="W20" s="93">
        <v>0</v>
      </c>
      <c r="X20" s="93">
        <v>0</v>
      </c>
      <c r="Y20" s="93">
        <v>0</v>
      </c>
      <c r="Z20" s="120">
        <v>0</v>
      </c>
      <c r="AA20" s="92">
        <f>AA26</f>
        <v>0.17551387999999998</v>
      </c>
      <c r="AB20" s="92">
        <f t="shared" ref="AB20:AF20" si="15">AB26</f>
        <v>0</v>
      </c>
      <c r="AC20" s="92">
        <f t="shared" si="15"/>
        <v>0</v>
      </c>
      <c r="AD20" s="92">
        <f t="shared" si="15"/>
        <v>0.2354</v>
      </c>
      <c r="AE20" s="92">
        <f t="shared" si="15"/>
        <v>0</v>
      </c>
      <c r="AF20" s="92">
        <f t="shared" si="15"/>
        <v>0</v>
      </c>
      <c r="AG20" s="92">
        <v>0</v>
      </c>
      <c r="AH20" s="92">
        <f>AH26</f>
        <v>0</v>
      </c>
      <c r="AI20" s="92">
        <f t="shared" ref="AI20:AJ20" si="16">AI26</f>
        <v>0</v>
      </c>
      <c r="AJ20" s="92">
        <f t="shared" si="16"/>
        <v>0</v>
      </c>
      <c r="AK20" s="92">
        <f>AK26</f>
        <v>0</v>
      </c>
      <c r="AL20" s="92">
        <v>0</v>
      </c>
      <c r="AM20" s="92">
        <v>0</v>
      </c>
      <c r="AN20" s="237">
        <f t="shared" ref="AN20:AN107" si="17">AU20+BB20+BI20+BP20</f>
        <v>0</v>
      </c>
      <c r="AO20" s="231">
        <f t="shared" ref="AO20:AO106" si="18">AV20+BC20+BJ20+BQ20</f>
        <v>5.51928163</v>
      </c>
      <c r="AP20" s="231">
        <f t="shared" ref="AP20:AP106" si="19">AW20+BD20+BK20+BR20</f>
        <v>0</v>
      </c>
      <c r="AQ20" s="231">
        <f t="shared" ref="AQ20:AQ106" si="20">AX20+BE20+BL20+BS20</f>
        <v>0</v>
      </c>
      <c r="AR20" s="231">
        <f t="shared" ref="AR20:AR106" si="21">AY20+BF20+BM20+BT20</f>
        <v>6.4600000000000005E-2</v>
      </c>
      <c r="AS20" s="231">
        <f t="shared" si="5"/>
        <v>0</v>
      </c>
      <c r="AT20" s="231">
        <f t="shared" si="6"/>
        <v>0</v>
      </c>
      <c r="AU20" s="92">
        <f>AU26</f>
        <v>0</v>
      </c>
      <c r="AV20" s="92">
        <f t="shared" ref="AV20:BV20" si="22">AV26</f>
        <v>0.14005120000000001</v>
      </c>
      <c r="AW20" s="92">
        <f t="shared" si="22"/>
        <v>0</v>
      </c>
      <c r="AX20" s="92">
        <f t="shared" si="22"/>
        <v>0</v>
      </c>
      <c r="AY20" s="92">
        <f t="shared" si="22"/>
        <v>6.4600000000000005E-2</v>
      </c>
      <c r="AZ20" s="92">
        <f t="shared" si="22"/>
        <v>0</v>
      </c>
      <c r="BA20" s="92">
        <f t="shared" si="22"/>
        <v>0</v>
      </c>
      <c r="BB20" s="92">
        <f t="shared" si="22"/>
        <v>0</v>
      </c>
      <c r="BC20" s="92">
        <f t="shared" si="22"/>
        <v>0</v>
      </c>
      <c r="BD20" s="92">
        <f t="shared" si="22"/>
        <v>0</v>
      </c>
      <c r="BE20" s="92">
        <f t="shared" si="22"/>
        <v>0</v>
      </c>
      <c r="BF20" s="92">
        <f t="shared" si="22"/>
        <v>0</v>
      </c>
      <c r="BG20" s="92">
        <f t="shared" si="22"/>
        <v>0</v>
      </c>
      <c r="BH20" s="92">
        <f t="shared" si="22"/>
        <v>0</v>
      </c>
      <c r="BI20" s="92">
        <f t="shared" si="22"/>
        <v>0</v>
      </c>
      <c r="BJ20" s="92">
        <f t="shared" si="22"/>
        <v>0</v>
      </c>
      <c r="BK20" s="92">
        <f t="shared" si="22"/>
        <v>0</v>
      </c>
      <c r="BL20" s="92">
        <f t="shared" si="22"/>
        <v>0</v>
      </c>
      <c r="BM20" s="92">
        <f t="shared" si="22"/>
        <v>0</v>
      </c>
      <c r="BN20" s="92">
        <f t="shared" si="22"/>
        <v>0</v>
      </c>
      <c r="BO20" s="92">
        <f t="shared" si="22"/>
        <v>0</v>
      </c>
      <c r="BP20" s="92">
        <f t="shared" si="22"/>
        <v>0</v>
      </c>
      <c r="BQ20" s="92">
        <f t="shared" si="22"/>
        <v>5.3792304299999998</v>
      </c>
      <c r="BR20" s="92">
        <f t="shared" si="22"/>
        <v>0</v>
      </c>
      <c r="BS20" s="92">
        <f t="shared" si="22"/>
        <v>0</v>
      </c>
      <c r="BT20" s="92">
        <f t="shared" si="22"/>
        <v>0</v>
      </c>
      <c r="BU20" s="92">
        <f t="shared" si="22"/>
        <v>0</v>
      </c>
      <c r="BV20" s="92">
        <f t="shared" si="22"/>
        <v>0</v>
      </c>
      <c r="BW20" s="120">
        <f t="shared" ref="BW20:BW107" si="23">AN20-E20</f>
        <v>0</v>
      </c>
      <c r="BX20" s="92">
        <v>0</v>
      </c>
      <c r="BY20" s="92">
        <f t="shared" ref="BY20:BY107" si="24">AO20-F20</f>
        <v>5.20411263</v>
      </c>
      <c r="BZ20" s="92">
        <f t="shared" ref="BZ20:BZ105" si="25">BY20/F20*100</f>
        <v>1651.2133585473191</v>
      </c>
      <c r="CA20" s="261" t="s">
        <v>416</v>
      </c>
    </row>
    <row r="21" spans="1:80" ht="31.5">
      <c r="A21" s="88" t="s">
        <v>419</v>
      </c>
      <c r="B21" s="89" t="s">
        <v>222</v>
      </c>
      <c r="C21" s="90" t="s">
        <v>416</v>
      </c>
      <c r="D21" s="198">
        <f>D70</f>
        <v>9.0670486719999999E-2</v>
      </c>
      <c r="E21" s="120">
        <f t="shared" si="8"/>
        <v>0</v>
      </c>
      <c r="F21" s="120">
        <f t="shared" si="9"/>
        <v>3.2255301333333337</v>
      </c>
      <c r="G21" s="120">
        <f t="shared" si="10"/>
        <v>0.16</v>
      </c>
      <c r="H21" s="120">
        <f t="shared" si="11"/>
        <v>0</v>
      </c>
      <c r="I21" s="120">
        <f t="shared" ref="I21:I27" si="26">P21+W21+AD21+AK21</f>
        <v>0.73699999999999999</v>
      </c>
      <c r="J21" s="92">
        <f t="shared" si="12"/>
        <v>0</v>
      </c>
      <c r="K21" s="92">
        <f t="shared" si="13"/>
        <v>2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121">
        <v>0</v>
      </c>
      <c r="S21" s="92">
        <v>0</v>
      </c>
      <c r="T21" s="92">
        <v>0</v>
      </c>
      <c r="U21" s="92">
        <v>0</v>
      </c>
      <c r="V21" s="92">
        <v>0</v>
      </c>
      <c r="W21" s="93">
        <v>0</v>
      </c>
      <c r="X21" s="93">
        <v>0</v>
      </c>
      <c r="Y21" s="93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92">
        <v>0</v>
      </c>
      <c r="AG21" s="92">
        <v>0</v>
      </c>
      <c r="AH21" s="92">
        <f>AH72+AH79</f>
        <v>3.2255301333333337</v>
      </c>
      <c r="AI21" s="92">
        <f t="shared" ref="AI21:AM21" si="27">AI72+AI79</f>
        <v>0.16</v>
      </c>
      <c r="AJ21" s="92">
        <f t="shared" si="27"/>
        <v>0</v>
      </c>
      <c r="AK21" s="92">
        <f t="shared" si="27"/>
        <v>0.73699999999999999</v>
      </c>
      <c r="AL21" s="92">
        <f t="shared" si="27"/>
        <v>0</v>
      </c>
      <c r="AM21" s="92">
        <f t="shared" si="27"/>
        <v>2</v>
      </c>
      <c r="AN21" s="237">
        <f t="shared" si="17"/>
        <v>0</v>
      </c>
      <c r="AO21" s="231">
        <f t="shared" si="18"/>
        <v>0</v>
      </c>
      <c r="AP21" s="231">
        <f t="shared" si="19"/>
        <v>0</v>
      </c>
      <c r="AQ21" s="231">
        <f t="shared" si="20"/>
        <v>0</v>
      </c>
      <c r="AR21" s="231">
        <f t="shared" si="21"/>
        <v>0</v>
      </c>
      <c r="AS21" s="231">
        <f t="shared" si="5"/>
        <v>0</v>
      </c>
      <c r="AT21" s="231">
        <f t="shared" si="6"/>
        <v>6</v>
      </c>
      <c r="AU21" s="92">
        <f>AU70</f>
        <v>0</v>
      </c>
      <c r="AV21" s="92">
        <f t="shared" ref="AV21:BV21" si="28">AV70</f>
        <v>0</v>
      </c>
      <c r="AW21" s="92">
        <f t="shared" si="28"/>
        <v>0</v>
      </c>
      <c r="AX21" s="92">
        <f t="shared" si="28"/>
        <v>0</v>
      </c>
      <c r="AY21" s="92">
        <f t="shared" si="28"/>
        <v>0</v>
      </c>
      <c r="AZ21" s="92">
        <f t="shared" si="28"/>
        <v>0</v>
      </c>
      <c r="BA21" s="92">
        <f t="shared" si="28"/>
        <v>0</v>
      </c>
      <c r="BB21" s="92">
        <f t="shared" si="28"/>
        <v>0</v>
      </c>
      <c r="BC21" s="92">
        <f t="shared" si="28"/>
        <v>0</v>
      </c>
      <c r="BD21" s="92">
        <f t="shared" si="28"/>
        <v>0</v>
      </c>
      <c r="BE21" s="92">
        <f t="shared" si="28"/>
        <v>0</v>
      </c>
      <c r="BF21" s="92">
        <f t="shared" si="28"/>
        <v>0</v>
      </c>
      <c r="BG21" s="92">
        <f t="shared" si="28"/>
        <v>0</v>
      </c>
      <c r="BH21" s="92">
        <f t="shared" si="28"/>
        <v>0</v>
      </c>
      <c r="BI21" s="92">
        <f t="shared" si="28"/>
        <v>0</v>
      </c>
      <c r="BJ21" s="92">
        <f t="shared" si="28"/>
        <v>0</v>
      </c>
      <c r="BK21" s="92">
        <f t="shared" si="28"/>
        <v>0</v>
      </c>
      <c r="BL21" s="92">
        <f t="shared" si="28"/>
        <v>0</v>
      </c>
      <c r="BM21" s="92">
        <f t="shared" si="28"/>
        <v>0</v>
      </c>
      <c r="BN21" s="92">
        <f t="shared" si="28"/>
        <v>0</v>
      </c>
      <c r="BO21" s="92">
        <f t="shared" si="28"/>
        <v>0</v>
      </c>
      <c r="BP21" s="92">
        <f t="shared" si="28"/>
        <v>0</v>
      </c>
      <c r="BQ21" s="92">
        <f t="shared" si="28"/>
        <v>0</v>
      </c>
      <c r="BR21" s="92">
        <f t="shared" si="28"/>
        <v>0</v>
      </c>
      <c r="BS21" s="92">
        <f t="shared" si="28"/>
        <v>0</v>
      </c>
      <c r="BT21" s="92">
        <f t="shared" si="28"/>
        <v>0</v>
      </c>
      <c r="BU21" s="92">
        <f t="shared" si="28"/>
        <v>0</v>
      </c>
      <c r="BV21" s="92">
        <f t="shared" si="28"/>
        <v>6</v>
      </c>
      <c r="BW21" s="120">
        <f t="shared" si="23"/>
        <v>0</v>
      </c>
      <c r="BX21" s="92">
        <v>0</v>
      </c>
      <c r="BY21" s="92">
        <f t="shared" si="24"/>
        <v>-3.2255301333333337</v>
      </c>
      <c r="BZ21" s="92">
        <f t="shared" si="25"/>
        <v>-100</v>
      </c>
      <c r="CA21" s="261" t="s">
        <v>416</v>
      </c>
    </row>
    <row r="22" spans="1:80" ht="63">
      <c r="A22" s="88" t="s">
        <v>420</v>
      </c>
      <c r="B22" s="89" t="s">
        <v>223</v>
      </c>
      <c r="C22" s="90" t="s">
        <v>416</v>
      </c>
      <c r="D22" s="198">
        <v>0</v>
      </c>
      <c r="E22" s="120">
        <f t="shared" si="8"/>
        <v>0</v>
      </c>
      <c r="F22" s="120">
        <f t="shared" si="9"/>
        <v>0</v>
      </c>
      <c r="G22" s="120">
        <f t="shared" si="10"/>
        <v>0</v>
      </c>
      <c r="H22" s="120">
        <f t="shared" si="11"/>
        <v>0</v>
      </c>
      <c r="I22" s="120">
        <f t="shared" si="26"/>
        <v>0</v>
      </c>
      <c r="J22" s="92">
        <f t="shared" si="12"/>
        <v>0</v>
      </c>
      <c r="K22" s="92">
        <f t="shared" si="13"/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121">
        <v>0</v>
      </c>
      <c r="S22" s="92">
        <v>0</v>
      </c>
      <c r="T22" s="92">
        <v>0</v>
      </c>
      <c r="U22" s="92">
        <v>0</v>
      </c>
      <c r="V22" s="92">
        <v>0</v>
      </c>
      <c r="W22" s="93">
        <v>0</v>
      </c>
      <c r="X22" s="93">
        <v>0</v>
      </c>
      <c r="Y22" s="93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237">
        <f t="shared" si="17"/>
        <v>0</v>
      </c>
      <c r="AO22" s="231">
        <f t="shared" si="18"/>
        <v>0</v>
      </c>
      <c r="AP22" s="231">
        <f t="shared" si="19"/>
        <v>0</v>
      </c>
      <c r="AQ22" s="231">
        <f t="shared" si="20"/>
        <v>0</v>
      </c>
      <c r="AR22" s="231">
        <f t="shared" si="21"/>
        <v>0</v>
      </c>
      <c r="AS22" s="231">
        <f t="shared" si="5"/>
        <v>0</v>
      </c>
      <c r="AT22" s="231">
        <f t="shared" si="6"/>
        <v>0</v>
      </c>
      <c r="AU22" s="92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121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f t="shared" si="23"/>
        <v>0</v>
      </c>
      <c r="BX22" s="92">
        <v>0</v>
      </c>
      <c r="BY22" s="92">
        <f t="shared" si="24"/>
        <v>0</v>
      </c>
      <c r="BZ22" s="92">
        <v>0</v>
      </c>
      <c r="CA22" s="261" t="s">
        <v>416</v>
      </c>
    </row>
    <row r="23" spans="1:80" ht="31.5">
      <c r="A23" s="88" t="s">
        <v>421</v>
      </c>
      <c r="B23" s="89" t="s">
        <v>422</v>
      </c>
      <c r="C23" s="90" t="s">
        <v>416</v>
      </c>
      <c r="D23" s="198">
        <v>0</v>
      </c>
      <c r="E23" s="120">
        <f t="shared" si="8"/>
        <v>0</v>
      </c>
      <c r="F23" s="120">
        <f t="shared" si="9"/>
        <v>0</v>
      </c>
      <c r="G23" s="120">
        <f t="shared" si="10"/>
        <v>0</v>
      </c>
      <c r="H23" s="120">
        <f t="shared" si="11"/>
        <v>0</v>
      </c>
      <c r="I23" s="120">
        <f t="shared" si="26"/>
        <v>0</v>
      </c>
      <c r="J23" s="92">
        <f t="shared" si="12"/>
        <v>0</v>
      </c>
      <c r="K23" s="92">
        <f t="shared" si="13"/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121">
        <v>0</v>
      </c>
      <c r="S23" s="92">
        <v>0</v>
      </c>
      <c r="T23" s="92">
        <v>0</v>
      </c>
      <c r="U23" s="92">
        <v>0</v>
      </c>
      <c r="V23" s="92">
        <v>0</v>
      </c>
      <c r="W23" s="93">
        <v>0</v>
      </c>
      <c r="X23" s="93">
        <v>0</v>
      </c>
      <c r="Y23" s="93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237">
        <f t="shared" si="17"/>
        <v>0</v>
      </c>
      <c r="AO23" s="231">
        <f t="shared" si="18"/>
        <v>0</v>
      </c>
      <c r="AP23" s="231">
        <f t="shared" si="19"/>
        <v>0</v>
      </c>
      <c r="AQ23" s="231">
        <f t="shared" si="20"/>
        <v>0</v>
      </c>
      <c r="AR23" s="231">
        <f t="shared" si="21"/>
        <v>0</v>
      </c>
      <c r="AS23" s="231">
        <f t="shared" si="5"/>
        <v>0</v>
      </c>
      <c r="AT23" s="231">
        <f t="shared" si="6"/>
        <v>0</v>
      </c>
      <c r="AU23" s="92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121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f t="shared" si="23"/>
        <v>0</v>
      </c>
      <c r="BX23" s="92">
        <v>0</v>
      </c>
      <c r="BY23" s="92">
        <f t="shared" si="24"/>
        <v>0</v>
      </c>
      <c r="BZ23" s="92">
        <v>0</v>
      </c>
      <c r="CA23" s="261" t="s">
        <v>416</v>
      </c>
    </row>
    <row r="24" spans="1:80" ht="47.25">
      <c r="A24" s="88" t="s">
        <v>423</v>
      </c>
      <c r="B24" s="89" t="s">
        <v>424</v>
      </c>
      <c r="C24" s="90" t="s">
        <v>416</v>
      </c>
      <c r="D24" s="198">
        <v>0</v>
      </c>
      <c r="E24" s="120">
        <f t="shared" si="8"/>
        <v>0</v>
      </c>
      <c r="F24" s="120">
        <f t="shared" si="9"/>
        <v>0</v>
      </c>
      <c r="G24" s="120">
        <f t="shared" si="10"/>
        <v>0</v>
      </c>
      <c r="H24" s="120">
        <f t="shared" si="11"/>
        <v>0</v>
      </c>
      <c r="I24" s="120">
        <f t="shared" si="26"/>
        <v>0</v>
      </c>
      <c r="J24" s="92">
        <f t="shared" si="12"/>
        <v>0</v>
      </c>
      <c r="K24" s="92">
        <f t="shared" si="13"/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121">
        <v>0</v>
      </c>
      <c r="S24" s="92">
        <v>0</v>
      </c>
      <c r="T24" s="92">
        <v>0</v>
      </c>
      <c r="U24" s="92">
        <v>0</v>
      </c>
      <c r="V24" s="92">
        <v>0</v>
      </c>
      <c r="W24" s="93">
        <v>0</v>
      </c>
      <c r="X24" s="93">
        <v>0</v>
      </c>
      <c r="Y24" s="93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237">
        <f t="shared" si="17"/>
        <v>0</v>
      </c>
      <c r="AO24" s="231">
        <f t="shared" si="18"/>
        <v>0</v>
      </c>
      <c r="AP24" s="231">
        <f t="shared" si="19"/>
        <v>0</v>
      </c>
      <c r="AQ24" s="231">
        <f t="shared" si="20"/>
        <v>0</v>
      </c>
      <c r="AR24" s="231">
        <f t="shared" si="21"/>
        <v>0</v>
      </c>
      <c r="AS24" s="237">
        <f t="shared" si="5"/>
        <v>0</v>
      </c>
      <c r="AT24" s="237">
        <f t="shared" si="6"/>
        <v>0</v>
      </c>
      <c r="AU24" s="121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121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f t="shared" si="23"/>
        <v>0</v>
      </c>
      <c r="BX24" s="92">
        <v>0</v>
      </c>
      <c r="BY24" s="92">
        <f t="shared" si="24"/>
        <v>0</v>
      </c>
      <c r="BZ24" s="92">
        <v>0</v>
      </c>
      <c r="CA24" s="261" t="s">
        <v>416</v>
      </c>
    </row>
    <row r="25" spans="1:80">
      <c r="A25" s="88" t="s">
        <v>425</v>
      </c>
      <c r="B25" s="89" t="s">
        <v>426</v>
      </c>
      <c r="C25" s="90" t="s">
        <v>416</v>
      </c>
      <c r="D25" s="198">
        <f>D105</f>
        <v>0</v>
      </c>
      <c r="E25" s="120">
        <f t="shared" si="8"/>
        <v>0</v>
      </c>
      <c r="F25" s="120">
        <f t="shared" si="9"/>
        <v>0</v>
      </c>
      <c r="G25" s="120">
        <f t="shared" si="10"/>
        <v>0</v>
      </c>
      <c r="H25" s="120">
        <f t="shared" si="11"/>
        <v>0</v>
      </c>
      <c r="I25" s="120">
        <f t="shared" si="26"/>
        <v>0</v>
      </c>
      <c r="J25" s="92">
        <f t="shared" si="12"/>
        <v>0</v>
      </c>
      <c r="K25" s="92">
        <f t="shared" si="13"/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121">
        <v>0</v>
      </c>
      <c r="S25" s="92">
        <v>0</v>
      </c>
      <c r="T25" s="92">
        <v>0</v>
      </c>
      <c r="U25" s="92">
        <v>0</v>
      </c>
      <c r="V25" s="92">
        <v>0</v>
      </c>
      <c r="W25" s="93">
        <v>0</v>
      </c>
      <c r="X25" s="93">
        <v>0</v>
      </c>
      <c r="Y25" s="93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92">
        <v>0</v>
      </c>
      <c r="AG25" s="92">
        <v>0</v>
      </c>
      <c r="AH25" s="92">
        <f>AH105</f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f>AM105</f>
        <v>0</v>
      </c>
      <c r="AN25" s="237">
        <f t="shared" si="17"/>
        <v>0</v>
      </c>
      <c r="AO25" s="231">
        <f t="shared" si="18"/>
        <v>0</v>
      </c>
      <c r="AP25" s="231">
        <f t="shared" si="19"/>
        <v>0</v>
      </c>
      <c r="AQ25" s="231">
        <f t="shared" si="20"/>
        <v>0</v>
      </c>
      <c r="AR25" s="231">
        <f t="shared" si="21"/>
        <v>0</v>
      </c>
      <c r="AS25" s="237">
        <f t="shared" si="5"/>
        <v>0</v>
      </c>
      <c r="AT25" s="237">
        <f t="shared" si="6"/>
        <v>0</v>
      </c>
      <c r="AU25" s="121">
        <f>AU105+AU106</f>
        <v>0</v>
      </c>
      <c r="AV25" s="121">
        <f t="shared" ref="AV25:BV25" si="29">AV105+AV106</f>
        <v>0</v>
      </c>
      <c r="AW25" s="121">
        <f t="shared" si="29"/>
        <v>0</v>
      </c>
      <c r="AX25" s="121">
        <f t="shared" si="29"/>
        <v>0</v>
      </c>
      <c r="AY25" s="121">
        <f t="shared" si="29"/>
        <v>0</v>
      </c>
      <c r="AZ25" s="121">
        <f t="shared" si="29"/>
        <v>0</v>
      </c>
      <c r="BA25" s="121">
        <f t="shared" si="29"/>
        <v>0</v>
      </c>
      <c r="BB25" s="121">
        <f t="shared" si="29"/>
        <v>0</v>
      </c>
      <c r="BC25" s="121">
        <f t="shared" si="29"/>
        <v>0</v>
      </c>
      <c r="BD25" s="121">
        <f t="shared" si="29"/>
        <v>0</v>
      </c>
      <c r="BE25" s="121">
        <f t="shared" si="29"/>
        <v>0</v>
      </c>
      <c r="BF25" s="121">
        <f t="shared" si="29"/>
        <v>0</v>
      </c>
      <c r="BG25" s="121">
        <f t="shared" si="29"/>
        <v>0</v>
      </c>
      <c r="BH25" s="121">
        <f t="shared" si="29"/>
        <v>0</v>
      </c>
      <c r="BI25" s="121">
        <f t="shared" si="29"/>
        <v>0</v>
      </c>
      <c r="BJ25" s="121">
        <f t="shared" si="29"/>
        <v>0</v>
      </c>
      <c r="BK25" s="121">
        <f t="shared" si="29"/>
        <v>0</v>
      </c>
      <c r="BL25" s="121">
        <f t="shared" si="29"/>
        <v>0</v>
      </c>
      <c r="BM25" s="121">
        <f t="shared" si="29"/>
        <v>0</v>
      </c>
      <c r="BN25" s="121">
        <f t="shared" si="29"/>
        <v>0</v>
      </c>
      <c r="BO25" s="121">
        <f t="shared" si="29"/>
        <v>0</v>
      </c>
      <c r="BP25" s="121">
        <f t="shared" si="29"/>
        <v>0</v>
      </c>
      <c r="BQ25" s="121">
        <f t="shared" si="29"/>
        <v>0</v>
      </c>
      <c r="BR25" s="121">
        <f t="shared" si="29"/>
        <v>0</v>
      </c>
      <c r="BS25" s="121">
        <f t="shared" si="29"/>
        <v>0</v>
      </c>
      <c r="BT25" s="121">
        <f t="shared" si="29"/>
        <v>0</v>
      </c>
      <c r="BU25" s="121">
        <f t="shared" si="29"/>
        <v>0</v>
      </c>
      <c r="BV25" s="121">
        <f t="shared" si="29"/>
        <v>0</v>
      </c>
      <c r="BW25" s="120">
        <f t="shared" si="23"/>
        <v>0</v>
      </c>
      <c r="BX25" s="92">
        <v>0</v>
      </c>
      <c r="BY25" s="92">
        <f t="shared" si="24"/>
        <v>0</v>
      </c>
      <c r="BZ25" s="92" t="e">
        <f t="shared" si="25"/>
        <v>#DIV/0!</v>
      </c>
      <c r="CA25" s="261" t="s">
        <v>416</v>
      </c>
    </row>
    <row r="26" spans="1:80" ht="31.5">
      <c r="A26" s="94" t="s">
        <v>224</v>
      </c>
      <c r="B26" s="95" t="s">
        <v>225</v>
      </c>
      <c r="C26" s="90" t="s">
        <v>416</v>
      </c>
      <c r="D26" s="197">
        <f>D27</f>
        <v>0.31516899999999998</v>
      </c>
      <c r="E26" s="118">
        <f t="shared" si="8"/>
        <v>0</v>
      </c>
      <c r="F26" s="118">
        <f t="shared" si="9"/>
        <v>0.31516899999999998</v>
      </c>
      <c r="G26" s="118">
        <f t="shared" si="10"/>
        <v>0</v>
      </c>
      <c r="H26" s="118">
        <f t="shared" si="11"/>
        <v>0</v>
      </c>
      <c r="I26" s="118">
        <f t="shared" si="26"/>
        <v>0.3</v>
      </c>
      <c r="J26" s="93">
        <f t="shared" si="12"/>
        <v>0</v>
      </c>
      <c r="K26" s="93">
        <f t="shared" si="13"/>
        <v>0</v>
      </c>
      <c r="L26" s="93">
        <v>0</v>
      </c>
      <c r="M26" s="93">
        <f>M27</f>
        <v>0.13965511999999999</v>
      </c>
      <c r="N26" s="93">
        <f t="shared" ref="N26:R26" si="30">N27</f>
        <v>0</v>
      </c>
      <c r="O26" s="93">
        <f t="shared" si="30"/>
        <v>0</v>
      </c>
      <c r="P26" s="93">
        <f t="shared" si="30"/>
        <v>6.4600000000000005E-2</v>
      </c>
      <c r="Q26" s="93">
        <f t="shared" si="30"/>
        <v>0</v>
      </c>
      <c r="R26" s="93">
        <f t="shared" si="30"/>
        <v>0</v>
      </c>
      <c r="S26" s="93">
        <v>0</v>
      </c>
      <c r="T26" s="93">
        <f>T27</f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118">
        <v>0</v>
      </c>
      <c r="AA26" s="93">
        <f>AA27</f>
        <v>0.17551387999999998</v>
      </c>
      <c r="AB26" s="93">
        <f t="shared" ref="AB26:AF26" si="31">AB27</f>
        <v>0</v>
      </c>
      <c r="AC26" s="93">
        <f t="shared" si="31"/>
        <v>0</v>
      </c>
      <c r="AD26" s="93">
        <f t="shared" si="31"/>
        <v>0.2354</v>
      </c>
      <c r="AE26" s="93">
        <f t="shared" si="31"/>
        <v>0</v>
      </c>
      <c r="AF26" s="93">
        <f t="shared" si="31"/>
        <v>0</v>
      </c>
      <c r="AG26" s="93">
        <v>0</v>
      </c>
      <c r="AH26" s="93">
        <f>AH27</f>
        <v>0</v>
      </c>
      <c r="AI26" s="93">
        <f t="shared" ref="AI26:AJ26" si="32">AI27</f>
        <v>0</v>
      </c>
      <c r="AJ26" s="93">
        <f t="shared" si="32"/>
        <v>0</v>
      </c>
      <c r="AK26" s="93">
        <f>AK27</f>
        <v>0</v>
      </c>
      <c r="AL26" s="93">
        <v>0</v>
      </c>
      <c r="AM26" s="93">
        <v>0</v>
      </c>
      <c r="AN26" s="243">
        <f t="shared" si="17"/>
        <v>0</v>
      </c>
      <c r="AO26" s="244">
        <f t="shared" si="18"/>
        <v>5.51928163</v>
      </c>
      <c r="AP26" s="244">
        <f t="shared" si="19"/>
        <v>0</v>
      </c>
      <c r="AQ26" s="244">
        <f t="shared" si="20"/>
        <v>0</v>
      </c>
      <c r="AR26" s="244">
        <f t="shared" si="21"/>
        <v>6.4600000000000005E-2</v>
      </c>
      <c r="AS26" s="237">
        <f t="shared" si="5"/>
        <v>0</v>
      </c>
      <c r="AT26" s="237">
        <f t="shared" si="6"/>
        <v>0</v>
      </c>
      <c r="AU26" s="121">
        <f>AU27</f>
        <v>0</v>
      </c>
      <c r="AV26" s="121">
        <f t="shared" ref="AV26:BV26" si="33">AV27</f>
        <v>0.14005120000000001</v>
      </c>
      <c r="AW26" s="121">
        <f t="shared" si="33"/>
        <v>0</v>
      </c>
      <c r="AX26" s="121">
        <f t="shared" si="33"/>
        <v>0</v>
      </c>
      <c r="AY26" s="121">
        <f t="shared" si="33"/>
        <v>6.4600000000000005E-2</v>
      </c>
      <c r="AZ26" s="121">
        <f t="shared" si="33"/>
        <v>0</v>
      </c>
      <c r="BA26" s="121">
        <f t="shared" si="33"/>
        <v>0</v>
      </c>
      <c r="BB26" s="121">
        <f t="shared" si="33"/>
        <v>0</v>
      </c>
      <c r="BC26" s="121">
        <f t="shared" si="33"/>
        <v>0</v>
      </c>
      <c r="BD26" s="121">
        <f t="shared" si="33"/>
        <v>0</v>
      </c>
      <c r="BE26" s="121">
        <f t="shared" si="33"/>
        <v>0</v>
      </c>
      <c r="BF26" s="121">
        <f t="shared" si="33"/>
        <v>0</v>
      </c>
      <c r="BG26" s="121">
        <f t="shared" si="33"/>
        <v>0</v>
      </c>
      <c r="BH26" s="121">
        <f t="shared" si="33"/>
        <v>0</v>
      </c>
      <c r="BI26" s="121">
        <f t="shared" si="33"/>
        <v>0</v>
      </c>
      <c r="BJ26" s="121">
        <f t="shared" si="33"/>
        <v>0</v>
      </c>
      <c r="BK26" s="121">
        <f t="shared" si="33"/>
        <v>0</v>
      </c>
      <c r="BL26" s="121">
        <f t="shared" si="33"/>
        <v>0</v>
      </c>
      <c r="BM26" s="121">
        <f t="shared" si="33"/>
        <v>0</v>
      </c>
      <c r="BN26" s="121">
        <f t="shared" si="33"/>
        <v>0</v>
      </c>
      <c r="BO26" s="121">
        <f t="shared" si="33"/>
        <v>0</v>
      </c>
      <c r="BP26" s="121">
        <f t="shared" si="33"/>
        <v>0</v>
      </c>
      <c r="BQ26" s="121">
        <f t="shared" si="33"/>
        <v>5.3792304299999998</v>
      </c>
      <c r="BR26" s="121">
        <f t="shared" si="33"/>
        <v>0</v>
      </c>
      <c r="BS26" s="121">
        <f t="shared" si="33"/>
        <v>0</v>
      </c>
      <c r="BT26" s="121">
        <f t="shared" si="33"/>
        <v>0</v>
      </c>
      <c r="BU26" s="121">
        <f t="shared" si="33"/>
        <v>0</v>
      </c>
      <c r="BV26" s="121">
        <f t="shared" si="33"/>
        <v>0</v>
      </c>
      <c r="BW26" s="118">
        <f t="shared" si="23"/>
        <v>0</v>
      </c>
      <c r="BX26" s="92">
        <v>0</v>
      </c>
      <c r="BY26" s="93">
        <f t="shared" si="24"/>
        <v>5.20411263</v>
      </c>
      <c r="BZ26" s="93">
        <f t="shared" si="25"/>
        <v>1651.2133585473191</v>
      </c>
      <c r="CA26" s="261" t="s">
        <v>416</v>
      </c>
    </row>
    <row r="27" spans="1:80" ht="47.25">
      <c r="A27" s="94" t="s">
        <v>283</v>
      </c>
      <c r="B27" s="95" t="s">
        <v>427</v>
      </c>
      <c r="C27" s="90" t="s">
        <v>416</v>
      </c>
      <c r="D27" s="198">
        <f>D28</f>
        <v>0.31516899999999998</v>
      </c>
      <c r="E27" s="120">
        <f t="shared" si="8"/>
        <v>0</v>
      </c>
      <c r="F27" s="120">
        <f t="shared" si="9"/>
        <v>0.31516899999999998</v>
      </c>
      <c r="G27" s="120">
        <f t="shared" si="10"/>
        <v>0</v>
      </c>
      <c r="H27" s="120">
        <f t="shared" si="11"/>
        <v>0</v>
      </c>
      <c r="I27" s="120">
        <f t="shared" si="26"/>
        <v>0.3</v>
      </c>
      <c r="J27" s="92">
        <f t="shared" si="12"/>
        <v>0</v>
      </c>
      <c r="K27" s="92">
        <f t="shared" si="13"/>
        <v>0</v>
      </c>
      <c r="L27" s="92">
        <v>0</v>
      </c>
      <c r="M27" s="92">
        <f>M28+M38</f>
        <v>0.13965511999999999</v>
      </c>
      <c r="N27" s="92">
        <f t="shared" ref="N27:R27" si="34">N28+N38</f>
        <v>0</v>
      </c>
      <c r="O27" s="92">
        <f t="shared" si="34"/>
        <v>0</v>
      </c>
      <c r="P27" s="92">
        <f t="shared" si="34"/>
        <v>6.4600000000000005E-2</v>
      </c>
      <c r="Q27" s="92">
        <f t="shared" si="34"/>
        <v>0</v>
      </c>
      <c r="R27" s="92">
        <f t="shared" si="34"/>
        <v>0</v>
      </c>
      <c r="S27" s="92">
        <v>0</v>
      </c>
      <c r="T27" s="92">
        <f>T28+T38</f>
        <v>0</v>
      </c>
      <c r="U27" s="92">
        <v>0</v>
      </c>
      <c r="V27" s="92">
        <v>0</v>
      </c>
      <c r="W27" s="93">
        <v>0</v>
      </c>
      <c r="X27" s="93">
        <v>0</v>
      </c>
      <c r="Y27" s="93">
        <v>0</v>
      </c>
      <c r="Z27" s="120">
        <v>0</v>
      </c>
      <c r="AA27" s="92">
        <f>AA28+AA38</f>
        <v>0.17551387999999998</v>
      </c>
      <c r="AB27" s="92">
        <f t="shared" ref="AB27:AF27" si="35">AB28+AB38</f>
        <v>0</v>
      </c>
      <c r="AC27" s="92">
        <f t="shared" si="35"/>
        <v>0</v>
      </c>
      <c r="AD27" s="92">
        <f t="shared" si="35"/>
        <v>0.2354</v>
      </c>
      <c r="AE27" s="92">
        <f t="shared" si="35"/>
        <v>0</v>
      </c>
      <c r="AF27" s="92">
        <f t="shared" si="35"/>
        <v>0</v>
      </c>
      <c r="AG27" s="92">
        <v>0</v>
      </c>
      <c r="AH27" s="92">
        <f>AH28+AH38</f>
        <v>0</v>
      </c>
      <c r="AI27" s="92">
        <f t="shared" ref="AI27:AJ27" si="36">AI28+AI38</f>
        <v>0</v>
      </c>
      <c r="AJ27" s="92">
        <f t="shared" si="36"/>
        <v>0</v>
      </c>
      <c r="AK27" s="92">
        <f>AK28+AK38</f>
        <v>0</v>
      </c>
      <c r="AL27" s="92">
        <v>0</v>
      </c>
      <c r="AM27" s="92">
        <v>0</v>
      </c>
      <c r="AN27" s="237">
        <f t="shared" si="17"/>
        <v>0</v>
      </c>
      <c r="AO27" s="231">
        <f t="shared" si="18"/>
        <v>5.51928163</v>
      </c>
      <c r="AP27" s="231">
        <f t="shared" si="19"/>
        <v>0</v>
      </c>
      <c r="AQ27" s="231">
        <f t="shared" si="20"/>
        <v>0</v>
      </c>
      <c r="AR27" s="231">
        <f t="shared" si="21"/>
        <v>6.4600000000000005E-2</v>
      </c>
      <c r="AS27" s="237">
        <f t="shared" si="5"/>
        <v>0</v>
      </c>
      <c r="AT27" s="237">
        <f t="shared" si="6"/>
        <v>0</v>
      </c>
      <c r="AU27" s="121">
        <f>AU28+AU38</f>
        <v>0</v>
      </c>
      <c r="AV27" s="121">
        <f t="shared" ref="AV27:BV27" si="37">AV28+AV38</f>
        <v>0.14005120000000001</v>
      </c>
      <c r="AW27" s="121">
        <f t="shared" si="37"/>
        <v>0</v>
      </c>
      <c r="AX27" s="121">
        <f t="shared" si="37"/>
        <v>0</v>
      </c>
      <c r="AY27" s="121">
        <f t="shared" si="37"/>
        <v>6.4600000000000005E-2</v>
      </c>
      <c r="AZ27" s="121">
        <f t="shared" si="37"/>
        <v>0</v>
      </c>
      <c r="BA27" s="121">
        <f t="shared" si="37"/>
        <v>0</v>
      </c>
      <c r="BB27" s="121">
        <f t="shared" si="37"/>
        <v>0</v>
      </c>
      <c r="BC27" s="121">
        <f t="shared" si="37"/>
        <v>0</v>
      </c>
      <c r="BD27" s="121">
        <f t="shared" si="37"/>
        <v>0</v>
      </c>
      <c r="BE27" s="121">
        <f t="shared" si="37"/>
        <v>0</v>
      </c>
      <c r="BF27" s="121">
        <f t="shared" si="37"/>
        <v>0</v>
      </c>
      <c r="BG27" s="121">
        <f t="shared" si="37"/>
        <v>0</v>
      </c>
      <c r="BH27" s="121">
        <f t="shared" si="37"/>
        <v>0</v>
      </c>
      <c r="BI27" s="121">
        <f t="shared" si="37"/>
        <v>0</v>
      </c>
      <c r="BJ27" s="121">
        <f t="shared" si="37"/>
        <v>0</v>
      </c>
      <c r="BK27" s="121">
        <f t="shared" si="37"/>
        <v>0</v>
      </c>
      <c r="BL27" s="121">
        <f t="shared" si="37"/>
        <v>0</v>
      </c>
      <c r="BM27" s="121">
        <f t="shared" si="37"/>
        <v>0</v>
      </c>
      <c r="BN27" s="121">
        <f t="shared" si="37"/>
        <v>0</v>
      </c>
      <c r="BO27" s="121">
        <f t="shared" si="37"/>
        <v>0</v>
      </c>
      <c r="BP27" s="121">
        <f t="shared" si="37"/>
        <v>0</v>
      </c>
      <c r="BQ27" s="121">
        <f t="shared" si="37"/>
        <v>5.3792304299999998</v>
      </c>
      <c r="BR27" s="121">
        <f t="shared" si="37"/>
        <v>0</v>
      </c>
      <c r="BS27" s="121">
        <f t="shared" si="37"/>
        <v>0</v>
      </c>
      <c r="BT27" s="121">
        <f t="shared" si="37"/>
        <v>0</v>
      </c>
      <c r="BU27" s="121">
        <f t="shared" si="37"/>
        <v>0</v>
      </c>
      <c r="BV27" s="121">
        <f t="shared" si="37"/>
        <v>0</v>
      </c>
      <c r="BW27" s="120">
        <f t="shared" si="23"/>
        <v>0</v>
      </c>
      <c r="BX27" s="92">
        <v>0</v>
      </c>
      <c r="BY27" s="92">
        <f t="shared" si="24"/>
        <v>5.20411263</v>
      </c>
      <c r="BZ27" s="92">
        <f t="shared" si="25"/>
        <v>1651.2133585473191</v>
      </c>
      <c r="CA27" s="261" t="s">
        <v>416</v>
      </c>
    </row>
    <row r="28" spans="1:80" ht="63">
      <c r="A28" s="94" t="s">
        <v>821</v>
      </c>
      <c r="B28" s="95" t="s">
        <v>428</v>
      </c>
      <c r="C28" s="90" t="s">
        <v>416</v>
      </c>
      <c r="D28" s="198">
        <f>D29</f>
        <v>0.31516899999999998</v>
      </c>
      <c r="E28" s="120">
        <f t="shared" ref="E28:E75" si="38">L28+S28+Z28+AG28</f>
        <v>0</v>
      </c>
      <c r="F28" s="120">
        <f t="shared" ref="F28:F75" si="39">M28+T28+AA28+AH28</f>
        <v>0.31516899999999998</v>
      </c>
      <c r="G28" s="120">
        <f t="shared" ref="G28:G75" si="40">N28+U28+AB28+AI28</f>
        <v>0</v>
      </c>
      <c r="H28" s="120">
        <f t="shared" ref="H28:H75" si="41">O28+V28+AC28+AJ28</f>
        <v>0</v>
      </c>
      <c r="I28" s="120">
        <f t="shared" ref="I28:I75" si="42">P28+W28+AD28+AK28</f>
        <v>0.3</v>
      </c>
      <c r="J28" s="92">
        <f t="shared" ref="J28:J75" si="43">Q28+X28+AE28+AL28</f>
        <v>0</v>
      </c>
      <c r="K28" s="92">
        <f t="shared" ref="K28:K75" si="44">R28+Y28+AF28+AM28</f>
        <v>0</v>
      </c>
      <c r="L28" s="92">
        <v>0</v>
      </c>
      <c r="M28" s="92">
        <f>M29</f>
        <v>0.13965511999999999</v>
      </c>
      <c r="N28" s="92">
        <f t="shared" ref="N28:R28" si="45">N29</f>
        <v>0</v>
      </c>
      <c r="O28" s="92">
        <f t="shared" si="45"/>
        <v>0</v>
      </c>
      <c r="P28" s="92">
        <f t="shared" si="45"/>
        <v>6.4600000000000005E-2</v>
      </c>
      <c r="Q28" s="92">
        <f t="shared" si="45"/>
        <v>0</v>
      </c>
      <c r="R28" s="92">
        <f t="shared" si="45"/>
        <v>0</v>
      </c>
      <c r="S28" s="92">
        <v>0</v>
      </c>
      <c r="T28" s="92">
        <f>T29</f>
        <v>0</v>
      </c>
      <c r="U28" s="92">
        <v>0</v>
      </c>
      <c r="V28" s="92">
        <v>0</v>
      </c>
      <c r="W28" s="93">
        <v>0</v>
      </c>
      <c r="X28" s="93">
        <v>0</v>
      </c>
      <c r="Y28" s="93">
        <v>0</v>
      </c>
      <c r="Z28" s="120">
        <v>0</v>
      </c>
      <c r="AA28" s="92">
        <f>AA29</f>
        <v>0.17551387999999998</v>
      </c>
      <c r="AB28" s="92">
        <f t="shared" ref="AB28:AF28" si="46">AB29</f>
        <v>0</v>
      </c>
      <c r="AC28" s="92">
        <f t="shared" si="46"/>
        <v>0</v>
      </c>
      <c r="AD28" s="92">
        <f t="shared" si="46"/>
        <v>0.2354</v>
      </c>
      <c r="AE28" s="92">
        <f t="shared" si="46"/>
        <v>0</v>
      </c>
      <c r="AF28" s="92">
        <f t="shared" si="46"/>
        <v>0</v>
      </c>
      <c r="AG28" s="92">
        <v>0</v>
      </c>
      <c r="AH28" s="92">
        <f>AH29</f>
        <v>0</v>
      </c>
      <c r="AI28" s="92">
        <f t="shared" ref="AI28:AJ28" si="47">AI29</f>
        <v>0</v>
      </c>
      <c r="AJ28" s="92">
        <f t="shared" si="47"/>
        <v>0</v>
      </c>
      <c r="AK28" s="92">
        <f>AK29</f>
        <v>0</v>
      </c>
      <c r="AL28" s="92">
        <v>0</v>
      </c>
      <c r="AM28" s="92">
        <v>0</v>
      </c>
      <c r="AN28" s="237">
        <f t="shared" si="17"/>
        <v>0</v>
      </c>
      <c r="AO28" s="231">
        <f t="shared" si="18"/>
        <v>5.51928163</v>
      </c>
      <c r="AP28" s="231">
        <f t="shared" si="19"/>
        <v>0</v>
      </c>
      <c r="AQ28" s="231">
        <f t="shared" si="20"/>
        <v>0</v>
      </c>
      <c r="AR28" s="231">
        <f t="shared" si="21"/>
        <v>6.4600000000000005E-2</v>
      </c>
      <c r="AS28" s="237">
        <f t="shared" si="5"/>
        <v>0</v>
      </c>
      <c r="AT28" s="237">
        <f t="shared" si="6"/>
        <v>0</v>
      </c>
      <c r="AU28" s="121">
        <f>AU29</f>
        <v>0</v>
      </c>
      <c r="AV28" s="121">
        <f t="shared" ref="AV28:BP28" si="48">AV29</f>
        <v>0.14005120000000001</v>
      </c>
      <c r="AW28" s="121">
        <f t="shared" si="48"/>
        <v>0</v>
      </c>
      <c r="AX28" s="121">
        <f t="shared" si="48"/>
        <v>0</v>
      </c>
      <c r="AY28" s="121">
        <f t="shared" si="48"/>
        <v>6.4600000000000005E-2</v>
      </c>
      <c r="AZ28" s="121">
        <f t="shared" si="48"/>
        <v>0</v>
      </c>
      <c r="BA28" s="121">
        <f t="shared" si="48"/>
        <v>0</v>
      </c>
      <c r="BB28" s="121">
        <f t="shared" si="48"/>
        <v>0</v>
      </c>
      <c r="BC28" s="121">
        <f t="shared" si="48"/>
        <v>0</v>
      </c>
      <c r="BD28" s="121">
        <f t="shared" si="48"/>
        <v>0</v>
      </c>
      <c r="BE28" s="121">
        <f t="shared" si="48"/>
        <v>0</v>
      </c>
      <c r="BF28" s="121">
        <f t="shared" si="48"/>
        <v>0</v>
      </c>
      <c r="BG28" s="121">
        <f t="shared" si="48"/>
        <v>0</v>
      </c>
      <c r="BH28" s="121">
        <f t="shared" si="48"/>
        <v>0</v>
      </c>
      <c r="BI28" s="121">
        <f t="shared" si="48"/>
        <v>0</v>
      </c>
      <c r="BJ28" s="121">
        <f t="shared" si="48"/>
        <v>0</v>
      </c>
      <c r="BK28" s="121">
        <f t="shared" si="48"/>
        <v>0</v>
      </c>
      <c r="BL28" s="121">
        <f t="shared" si="48"/>
        <v>0</v>
      </c>
      <c r="BM28" s="121">
        <f t="shared" si="48"/>
        <v>0</v>
      </c>
      <c r="BN28" s="121">
        <f t="shared" si="48"/>
        <v>0</v>
      </c>
      <c r="BO28" s="121">
        <f t="shared" si="48"/>
        <v>0</v>
      </c>
      <c r="BP28" s="121">
        <f t="shared" si="48"/>
        <v>0</v>
      </c>
      <c r="BQ28" s="121">
        <f t="shared" ref="BQ28:BV28" si="49">BQ29</f>
        <v>5.3792304299999998</v>
      </c>
      <c r="BR28" s="121">
        <f t="shared" si="49"/>
        <v>0</v>
      </c>
      <c r="BS28" s="121">
        <f t="shared" si="49"/>
        <v>0</v>
      </c>
      <c r="BT28" s="121">
        <f t="shared" si="49"/>
        <v>0</v>
      </c>
      <c r="BU28" s="121">
        <f t="shared" si="49"/>
        <v>0</v>
      </c>
      <c r="BV28" s="121">
        <f t="shared" si="49"/>
        <v>0</v>
      </c>
      <c r="BW28" s="120">
        <f t="shared" si="23"/>
        <v>0</v>
      </c>
      <c r="BX28" s="92">
        <v>0</v>
      </c>
      <c r="BY28" s="92">
        <f t="shared" si="24"/>
        <v>5.20411263</v>
      </c>
      <c r="BZ28" s="92">
        <f t="shared" si="25"/>
        <v>1651.2133585473191</v>
      </c>
      <c r="CA28" s="261" t="s">
        <v>416</v>
      </c>
    </row>
    <row r="29" spans="1:80" ht="162" customHeight="1">
      <c r="A29" s="94" t="s">
        <v>823</v>
      </c>
      <c r="B29" s="98" t="s">
        <v>429</v>
      </c>
      <c r="C29" s="90" t="s">
        <v>226</v>
      </c>
      <c r="D29" s="198">
        <f>F29</f>
        <v>0.31516899999999998</v>
      </c>
      <c r="E29" s="120">
        <f t="shared" si="38"/>
        <v>0</v>
      </c>
      <c r="F29" s="120">
        <f t="shared" si="39"/>
        <v>0.31516899999999998</v>
      </c>
      <c r="G29" s="120">
        <f t="shared" si="40"/>
        <v>0</v>
      </c>
      <c r="H29" s="120">
        <f t="shared" si="41"/>
        <v>0</v>
      </c>
      <c r="I29" s="120">
        <f t="shared" si="42"/>
        <v>0.3</v>
      </c>
      <c r="J29" s="92">
        <f t="shared" si="43"/>
        <v>0</v>
      </c>
      <c r="K29" s="92">
        <f t="shared" si="44"/>
        <v>0</v>
      </c>
      <c r="L29" s="92">
        <v>0</v>
      </c>
      <c r="M29" s="92">
        <f>M36</f>
        <v>0.13965511999999999</v>
      </c>
      <c r="N29" s="92">
        <f t="shared" ref="N29:R29" si="50">N36</f>
        <v>0</v>
      </c>
      <c r="O29" s="92">
        <f t="shared" si="50"/>
        <v>0</v>
      </c>
      <c r="P29" s="92">
        <f t="shared" si="50"/>
        <v>6.4600000000000005E-2</v>
      </c>
      <c r="Q29" s="92">
        <f t="shared" si="50"/>
        <v>0</v>
      </c>
      <c r="R29" s="92">
        <f t="shared" si="50"/>
        <v>0</v>
      </c>
      <c r="S29" s="92">
        <v>0</v>
      </c>
      <c r="T29" s="92">
        <v>0</v>
      </c>
      <c r="U29" s="92">
        <v>0</v>
      </c>
      <c r="V29" s="92">
        <v>0</v>
      </c>
      <c r="W29" s="93">
        <v>0</v>
      </c>
      <c r="X29" s="93">
        <v>0</v>
      </c>
      <c r="Y29" s="93">
        <v>0</v>
      </c>
      <c r="Z29" s="120">
        <v>0</v>
      </c>
      <c r="AA29" s="120">
        <f>0.315169-M29</f>
        <v>0.17551387999999998</v>
      </c>
      <c r="AB29" s="120">
        <v>0</v>
      </c>
      <c r="AC29" s="120">
        <v>0</v>
      </c>
      <c r="AD29" s="120">
        <f>0.3-P29</f>
        <v>0.2354</v>
      </c>
      <c r="AE29" s="120">
        <v>0</v>
      </c>
      <c r="AF29" s="92">
        <v>0</v>
      </c>
      <c r="AG29" s="92">
        <v>0</v>
      </c>
      <c r="AH29" s="92">
        <f>SUM(AH30:AH35)</f>
        <v>0</v>
      </c>
      <c r="AI29" s="92">
        <f t="shared" ref="AI29:AJ29" si="51">SUM(AI30:AI34)</f>
        <v>0</v>
      </c>
      <c r="AJ29" s="92">
        <f t="shared" si="51"/>
        <v>0</v>
      </c>
      <c r="AK29" s="92">
        <f>SUM(AK30:AK34)</f>
        <v>0</v>
      </c>
      <c r="AL29" s="92">
        <v>0</v>
      </c>
      <c r="AM29" s="92">
        <v>0</v>
      </c>
      <c r="AN29" s="237">
        <f t="shared" si="17"/>
        <v>0</v>
      </c>
      <c r="AO29" s="231">
        <f t="shared" si="18"/>
        <v>5.51928163</v>
      </c>
      <c r="AP29" s="231">
        <f>AW29+BD29+BK29+BR29</f>
        <v>0</v>
      </c>
      <c r="AQ29" s="231">
        <f t="shared" si="20"/>
        <v>0</v>
      </c>
      <c r="AR29" s="231">
        <f t="shared" si="21"/>
        <v>6.4600000000000005E-2</v>
      </c>
      <c r="AS29" s="237">
        <f t="shared" si="5"/>
        <v>0</v>
      </c>
      <c r="AT29" s="237">
        <f t="shared" si="6"/>
        <v>0</v>
      </c>
      <c r="AU29" s="121">
        <f>AU30+AU31+AU32+AU33+AU34</f>
        <v>0</v>
      </c>
      <c r="AV29" s="121">
        <f>AV30+AV31+AV32+AV33+AV34+AV36</f>
        <v>0.14005120000000001</v>
      </c>
      <c r="AW29" s="121">
        <f t="shared" ref="AW29:BA29" si="52">AW30+AW31+AW32+AW33+AW34+AW36</f>
        <v>0</v>
      </c>
      <c r="AX29" s="121">
        <f t="shared" si="52"/>
        <v>0</v>
      </c>
      <c r="AY29" s="121">
        <f t="shared" si="52"/>
        <v>6.4600000000000005E-2</v>
      </c>
      <c r="AZ29" s="121">
        <f t="shared" si="52"/>
        <v>0</v>
      </c>
      <c r="BA29" s="121">
        <f t="shared" si="52"/>
        <v>0</v>
      </c>
      <c r="BB29" s="121">
        <f t="shared" ref="BB29:BP29" si="53">SUM(BB30:BB35)</f>
        <v>0</v>
      </c>
      <c r="BC29" s="121">
        <v>0</v>
      </c>
      <c r="BD29" s="121">
        <f t="shared" si="53"/>
        <v>0</v>
      </c>
      <c r="BE29" s="121">
        <f t="shared" si="53"/>
        <v>0</v>
      </c>
      <c r="BF29" s="121">
        <f t="shared" si="53"/>
        <v>0</v>
      </c>
      <c r="BG29" s="121">
        <f t="shared" si="53"/>
        <v>0</v>
      </c>
      <c r="BH29" s="121">
        <f t="shared" si="53"/>
        <v>0</v>
      </c>
      <c r="BI29" s="121">
        <f t="shared" si="53"/>
        <v>0</v>
      </c>
      <c r="BJ29" s="121">
        <f t="shared" si="53"/>
        <v>0</v>
      </c>
      <c r="BK29" s="121">
        <f t="shared" si="53"/>
        <v>0</v>
      </c>
      <c r="BL29" s="121">
        <f t="shared" si="53"/>
        <v>0</v>
      </c>
      <c r="BM29" s="121">
        <f t="shared" si="53"/>
        <v>0</v>
      </c>
      <c r="BN29" s="121">
        <f t="shared" si="53"/>
        <v>0</v>
      </c>
      <c r="BO29" s="121">
        <f t="shared" si="53"/>
        <v>0</v>
      </c>
      <c r="BP29" s="121">
        <f t="shared" si="53"/>
        <v>0</v>
      </c>
      <c r="BQ29" s="121">
        <f>SUM(BQ30:BQ35)</f>
        <v>5.3792304299999998</v>
      </c>
      <c r="BR29" s="121">
        <f t="shared" ref="BR29:BV29" si="54">SUM(BR30:BR35)</f>
        <v>0</v>
      </c>
      <c r="BS29" s="121">
        <f t="shared" si="54"/>
        <v>0</v>
      </c>
      <c r="BT29" s="121">
        <f t="shared" si="54"/>
        <v>0</v>
      </c>
      <c r="BU29" s="121">
        <f t="shared" si="54"/>
        <v>0</v>
      </c>
      <c r="BV29" s="121">
        <f t="shared" si="54"/>
        <v>0</v>
      </c>
      <c r="BW29" s="120">
        <f t="shared" si="23"/>
        <v>0</v>
      </c>
      <c r="BX29" s="92">
        <v>0</v>
      </c>
      <c r="BY29" s="92">
        <f t="shared" si="24"/>
        <v>5.20411263</v>
      </c>
      <c r="BZ29" s="92">
        <f t="shared" si="25"/>
        <v>1651.2133585473191</v>
      </c>
      <c r="CA29" s="261" t="s">
        <v>416</v>
      </c>
    </row>
    <row r="30" spans="1:80" ht="81" hidden="1" customHeight="1">
      <c r="A30" s="94" t="s">
        <v>931</v>
      </c>
      <c r="B30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0" s="90" t="s">
        <v>416</v>
      </c>
      <c r="D30" s="198" t="s">
        <v>416</v>
      </c>
      <c r="E30" s="120">
        <f>L30+S30+Z30+AG30</f>
        <v>0</v>
      </c>
      <c r="F30" s="120">
        <f>M30+T30+AA30+AH30</f>
        <v>0</v>
      </c>
      <c r="G30" s="120">
        <f t="shared" si="40"/>
        <v>0</v>
      </c>
      <c r="H30" s="120">
        <f t="shared" si="41"/>
        <v>0</v>
      </c>
      <c r="I30" s="120">
        <f t="shared" si="42"/>
        <v>0</v>
      </c>
      <c r="J30" s="120">
        <f t="shared" si="43"/>
        <v>0</v>
      </c>
      <c r="K30" s="120">
        <f t="shared" si="44"/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f>'12'!H27</f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237">
        <f>AU30+BB30+BI30+BP30</f>
        <v>0</v>
      </c>
      <c r="AO30" s="237">
        <f>AV30+BC30+BJ30+BQ30</f>
        <v>23.26836711</v>
      </c>
      <c r="AP30" s="237">
        <f t="shared" ref="AP30:AP34" si="55">AW30+BD30+BK30+BR30</f>
        <v>0</v>
      </c>
      <c r="AQ30" s="237">
        <f t="shared" si="20"/>
        <v>0</v>
      </c>
      <c r="AR30" s="237">
        <f t="shared" si="21"/>
        <v>0</v>
      </c>
      <c r="AS30" s="237">
        <f t="shared" si="5"/>
        <v>0</v>
      </c>
      <c r="AT30" s="237">
        <f t="shared" si="6"/>
        <v>0</v>
      </c>
      <c r="AU30" s="121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92">
        <v>0</v>
      </c>
      <c r="BC30" s="92">
        <f>'12'!I27</f>
        <v>23.26836711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121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120">
        <v>0</v>
      </c>
      <c r="BS30" s="120">
        <v>0</v>
      </c>
      <c r="BT30" s="120">
        <v>0</v>
      </c>
      <c r="BU30" s="120">
        <v>0</v>
      </c>
      <c r="BV30" s="120">
        <v>0</v>
      </c>
      <c r="BW30" s="120">
        <f t="shared" ref="BW30:BW34" si="56">AN30-E30</f>
        <v>0</v>
      </c>
      <c r="BX30" s="92">
        <v>0</v>
      </c>
      <c r="BY30" s="92">
        <f t="shared" si="24"/>
        <v>23.26836711</v>
      </c>
      <c r="BZ30" s="92" t="e">
        <f t="shared" si="25"/>
        <v>#DIV/0!</v>
      </c>
      <c r="CA30" s="261" t="s">
        <v>416</v>
      </c>
    </row>
    <row r="31" spans="1:80" ht="98.25" hidden="1" customHeight="1">
      <c r="A31" s="94" t="s">
        <v>932</v>
      </c>
      <c r="B31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1" s="90" t="s">
        <v>416</v>
      </c>
      <c r="D31" s="198" t="s">
        <v>416</v>
      </c>
      <c r="E31" s="120">
        <f t="shared" ref="E31:E34" si="57">L31+S31+Z31+AG31</f>
        <v>0</v>
      </c>
      <c r="F31" s="120">
        <f t="shared" ref="F31:F34" si="58">M31+T31+AA31+AH31</f>
        <v>0</v>
      </c>
      <c r="G31" s="120">
        <f t="shared" si="40"/>
        <v>0</v>
      </c>
      <c r="H31" s="120">
        <f t="shared" si="41"/>
        <v>0</v>
      </c>
      <c r="I31" s="120">
        <f t="shared" si="42"/>
        <v>0</v>
      </c>
      <c r="J31" s="120">
        <f t="shared" si="43"/>
        <v>0</v>
      </c>
      <c r="K31" s="120">
        <f t="shared" si="44"/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f>'12'!H28</f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237">
        <f t="shared" ref="AN31:AN34" si="59">AU31+BB31+BI31+BP31</f>
        <v>0</v>
      </c>
      <c r="AO31" s="237">
        <f t="shared" si="18"/>
        <v>11.712944759999999</v>
      </c>
      <c r="AP31" s="237">
        <f t="shared" si="55"/>
        <v>0</v>
      </c>
      <c r="AQ31" s="237">
        <f t="shared" si="20"/>
        <v>0</v>
      </c>
      <c r="AR31" s="237">
        <f t="shared" si="21"/>
        <v>0</v>
      </c>
      <c r="AS31" s="237">
        <f t="shared" si="5"/>
        <v>0</v>
      </c>
      <c r="AT31" s="237">
        <f t="shared" si="6"/>
        <v>0</v>
      </c>
      <c r="AU31" s="121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92">
        <v>0</v>
      </c>
      <c r="BC31" s="92">
        <f>'12'!I28</f>
        <v>11.712944759999999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121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120">
        <v>0</v>
      </c>
      <c r="BS31" s="120">
        <v>0</v>
      </c>
      <c r="BT31" s="120">
        <v>0</v>
      </c>
      <c r="BU31" s="120">
        <v>0</v>
      </c>
      <c r="BV31" s="120">
        <v>0</v>
      </c>
      <c r="BW31" s="120">
        <f t="shared" si="56"/>
        <v>0</v>
      </c>
      <c r="BX31" s="92">
        <v>0</v>
      </c>
      <c r="BY31" s="92">
        <f t="shared" si="24"/>
        <v>11.712944759999999</v>
      </c>
      <c r="BZ31" s="92" t="e">
        <f t="shared" si="25"/>
        <v>#DIV/0!</v>
      </c>
      <c r="CA31" s="261" t="s">
        <v>416</v>
      </c>
    </row>
    <row r="32" spans="1:80" ht="95.25" hidden="1" customHeight="1">
      <c r="A32" s="94" t="s">
        <v>933</v>
      </c>
      <c r="B32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2" s="90" t="s">
        <v>416</v>
      </c>
      <c r="D32" s="198" t="s">
        <v>416</v>
      </c>
      <c r="E32" s="120">
        <f t="shared" si="57"/>
        <v>0</v>
      </c>
      <c r="F32" s="120">
        <f t="shared" si="58"/>
        <v>0</v>
      </c>
      <c r="G32" s="120">
        <f t="shared" si="40"/>
        <v>0</v>
      </c>
      <c r="H32" s="120">
        <f t="shared" si="41"/>
        <v>0</v>
      </c>
      <c r="I32" s="120">
        <f t="shared" si="42"/>
        <v>0</v>
      </c>
      <c r="J32" s="120">
        <f t="shared" si="43"/>
        <v>0</v>
      </c>
      <c r="K32" s="120">
        <f t="shared" si="44"/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f>'12'!H29</f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237">
        <f t="shared" si="59"/>
        <v>0</v>
      </c>
      <c r="AO32" s="237">
        <f t="shared" si="18"/>
        <v>6.1476919200000006</v>
      </c>
      <c r="AP32" s="237">
        <f t="shared" si="55"/>
        <v>0</v>
      </c>
      <c r="AQ32" s="237">
        <f t="shared" si="20"/>
        <v>0</v>
      </c>
      <c r="AR32" s="237">
        <f t="shared" si="21"/>
        <v>0</v>
      </c>
      <c r="AS32" s="237">
        <f t="shared" si="5"/>
        <v>0</v>
      </c>
      <c r="AT32" s="237">
        <f t="shared" si="6"/>
        <v>0</v>
      </c>
      <c r="AU32" s="121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0</v>
      </c>
      <c r="BA32" s="120">
        <v>0</v>
      </c>
      <c r="BB32" s="92">
        <v>0</v>
      </c>
      <c r="BC32" s="92">
        <f>'12'!I29</f>
        <v>6.1476919200000006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121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120">
        <v>0</v>
      </c>
      <c r="BS32" s="120">
        <v>0</v>
      </c>
      <c r="BT32" s="120">
        <v>0</v>
      </c>
      <c r="BU32" s="120">
        <v>0</v>
      </c>
      <c r="BV32" s="120">
        <v>0</v>
      </c>
      <c r="BW32" s="120">
        <f t="shared" si="56"/>
        <v>0</v>
      </c>
      <c r="BX32" s="92">
        <v>0</v>
      </c>
      <c r="BY32" s="92">
        <f t="shared" si="24"/>
        <v>6.1476919200000006</v>
      </c>
      <c r="BZ32" s="92" t="e">
        <f t="shared" si="25"/>
        <v>#DIV/0!</v>
      </c>
      <c r="CA32" s="261" t="s">
        <v>416</v>
      </c>
    </row>
    <row r="33" spans="1:80" ht="86.25" hidden="1" customHeight="1">
      <c r="A33" s="94" t="s">
        <v>934</v>
      </c>
      <c r="B33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3" s="90" t="s">
        <v>416</v>
      </c>
      <c r="D33" s="198" t="s">
        <v>416</v>
      </c>
      <c r="E33" s="120">
        <f t="shared" si="57"/>
        <v>0</v>
      </c>
      <c r="F33" s="120">
        <f t="shared" si="58"/>
        <v>0</v>
      </c>
      <c r="G33" s="120">
        <f t="shared" si="40"/>
        <v>0</v>
      </c>
      <c r="H33" s="120">
        <f t="shared" si="41"/>
        <v>0</v>
      </c>
      <c r="I33" s="120">
        <f t="shared" si="42"/>
        <v>0</v>
      </c>
      <c r="J33" s="120">
        <f t="shared" si="43"/>
        <v>0</v>
      </c>
      <c r="K33" s="120">
        <f t="shared" si="44"/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f>'12'!H30</f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237">
        <f t="shared" si="59"/>
        <v>0</v>
      </c>
      <c r="AO33" s="237">
        <f t="shared" si="18"/>
        <v>3.0738459599999999</v>
      </c>
      <c r="AP33" s="237">
        <f t="shared" si="55"/>
        <v>0</v>
      </c>
      <c r="AQ33" s="237">
        <f t="shared" si="20"/>
        <v>0</v>
      </c>
      <c r="AR33" s="237">
        <f t="shared" si="21"/>
        <v>0</v>
      </c>
      <c r="AS33" s="237">
        <f t="shared" si="5"/>
        <v>0</v>
      </c>
      <c r="AT33" s="237">
        <f t="shared" si="6"/>
        <v>0</v>
      </c>
      <c r="AU33" s="121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121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f>'12'!I30</f>
        <v>3.0738459599999999</v>
      </c>
      <c r="BR33" s="120">
        <v>0</v>
      </c>
      <c r="BS33" s="120">
        <v>0</v>
      </c>
      <c r="BT33" s="120">
        <v>0</v>
      </c>
      <c r="BU33" s="120">
        <v>0</v>
      </c>
      <c r="BV33" s="120">
        <v>0</v>
      </c>
      <c r="BW33" s="120">
        <f t="shared" si="56"/>
        <v>0</v>
      </c>
      <c r="BX33" s="92">
        <v>0</v>
      </c>
      <c r="BY33" s="92">
        <f t="shared" si="24"/>
        <v>3.0738459599999999</v>
      </c>
      <c r="BZ33" s="92" t="e">
        <f t="shared" si="25"/>
        <v>#DIV/0!</v>
      </c>
      <c r="CA33" s="261" t="s">
        <v>416</v>
      </c>
    </row>
    <row r="34" spans="1:80" ht="79.5" hidden="1" customHeight="1">
      <c r="A34" s="94" t="s">
        <v>935</v>
      </c>
      <c r="B34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4" s="90" t="s">
        <v>416</v>
      </c>
      <c r="D34" s="198" t="s">
        <v>416</v>
      </c>
      <c r="E34" s="120">
        <f t="shared" si="57"/>
        <v>0</v>
      </c>
      <c r="F34" s="120">
        <f t="shared" si="58"/>
        <v>0</v>
      </c>
      <c r="G34" s="120">
        <f t="shared" si="40"/>
        <v>0</v>
      </c>
      <c r="H34" s="120">
        <f t="shared" si="41"/>
        <v>0</v>
      </c>
      <c r="I34" s="120">
        <f t="shared" si="42"/>
        <v>0</v>
      </c>
      <c r="J34" s="120">
        <f t="shared" si="43"/>
        <v>0</v>
      </c>
      <c r="K34" s="120">
        <f t="shared" si="44"/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f>'12'!H31</f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237">
        <f t="shared" si="59"/>
        <v>0</v>
      </c>
      <c r="AO34" s="237">
        <f t="shared" si="18"/>
        <v>1.5369229799999999</v>
      </c>
      <c r="AP34" s="237">
        <f t="shared" si="55"/>
        <v>0</v>
      </c>
      <c r="AQ34" s="237">
        <f t="shared" si="20"/>
        <v>0</v>
      </c>
      <c r="AR34" s="237">
        <f t="shared" si="21"/>
        <v>0</v>
      </c>
      <c r="AS34" s="237">
        <f t="shared" si="5"/>
        <v>0</v>
      </c>
      <c r="AT34" s="237">
        <f t="shared" si="6"/>
        <v>0</v>
      </c>
      <c r="AU34" s="121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121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f>'12'!I31</f>
        <v>1.5369229799999999</v>
      </c>
      <c r="BR34" s="120">
        <v>0</v>
      </c>
      <c r="BS34" s="120">
        <v>0</v>
      </c>
      <c r="BT34" s="120">
        <v>0</v>
      </c>
      <c r="BU34" s="120">
        <v>0</v>
      </c>
      <c r="BV34" s="120">
        <v>0</v>
      </c>
      <c r="BW34" s="120">
        <f t="shared" si="56"/>
        <v>0</v>
      </c>
      <c r="BX34" s="92">
        <v>0</v>
      </c>
      <c r="BY34" s="92">
        <f t="shared" si="24"/>
        <v>1.5369229799999999</v>
      </c>
      <c r="BZ34" s="92" t="e">
        <f t="shared" si="25"/>
        <v>#DIV/0!</v>
      </c>
      <c r="CA34" s="261" t="s">
        <v>416</v>
      </c>
    </row>
    <row r="35" spans="1:80" s="267" customFormat="1" ht="99.75" hidden="1" customHeight="1">
      <c r="A35" s="94" t="s">
        <v>936</v>
      </c>
      <c r="B35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5" s="90" t="s">
        <v>416</v>
      </c>
      <c r="D35" s="198" t="s">
        <v>416</v>
      </c>
      <c r="E35" s="120">
        <f t="shared" ref="E35" si="60">L35+S35+Z35+AG35</f>
        <v>0</v>
      </c>
      <c r="F35" s="120">
        <f t="shared" ref="F35" si="61">M35+T35+AA35+AH35</f>
        <v>0</v>
      </c>
      <c r="G35" s="120">
        <f t="shared" ref="G35" si="62">N35+U35+AB35+AI35</f>
        <v>0</v>
      </c>
      <c r="H35" s="120">
        <f t="shared" ref="H35" si="63">O35+V35+AC35+AJ35</f>
        <v>0</v>
      </c>
      <c r="I35" s="120">
        <f t="shared" ref="I35" si="64">P35+W35+AD35+AK35</f>
        <v>0</v>
      </c>
      <c r="J35" s="120">
        <f t="shared" ref="J35" si="65">Q35+X35+AE35+AL35</f>
        <v>0</v>
      </c>
      <c r="K35" s="120">
        <f t="shared" ref="K35" si="66">R35+Y35+AF35+AM35</f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f>'12'!H32</f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237">
        <f t="shared" ref="AN35" si="67">AU35+BB35+BI35+BP35</f>
        <v>0</v>
      </c>
      <c r="AO35" s="237">
        <f t="shared" ref="AO35" si="68">AV35+BC35+BJ35+BQ35</f>
        <v>0.76846148999999997</v>
      </c>
      <c r="AP35" s="237">
        <f t="shared" ref="AP35" si="69">AW35+BD35+BK35+BR35</f>
        <v>0</v>
      </c>
      <c r="AQ35" s="237">
        <f t="shared" ref="AQ35" si="70">AX35+BE35+BL35+BS35</f>
        <v>0</v>
      </c>
      <c r="AR35" s="237">
        <f t="shared" ref="AR35" si="71">AY35+BF35+BM35+BT35</f>
        <v>0</v>
      </c>
      <c r="AS35" s="237">
        <f t="shared" ref="AS35" si="72">AZ35+BG35+BN35+BU35</f>
        <v>0</v>
      </c>
      <c r="AT35" s="237">
        <f t="shared" ref="AT35" si="73">BA35+BH35+BO35+BV35</f>
        <v>0</v>
      </c>
      <c r="AU35" s="121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121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f>'12'!I32</f>
        <v>0.76846148999999997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20">
        <f t="shared" ref="BW35" si="74">AN35-E35</f>
        <v>0</v>
      </c>
      <c r="BX35" s="92">
        <v>0</v>
      </c>
      <c r="BY35" s="92">
        <f t="shared" ref="BY35" si="75">AO35-F35</f>
        <v>0.76846148999999997</v>
      </c>
      <c r="BZ35" s="92" t="e">
        <f t="shared" ref="BZ35" si="76">BY35/F35*100</f>
        <v>#DIV/0!</v>
      </c>
      <c r="CA35" s="261" t="s">
        <v>416</v>
      </c>
      <c r="CB35" s="7"/>
    </row>
    <row r="36" spans="1:80" s="269" customFormat="1" ht="99.75" customHeight="1">
      <c r="A36" s="94" t="s">
        <v>931</v>
      </c>
      <c r="B36" s="98" t="s">
        <v>978</v>
      </c>
      <c r="C36" s="90" t="s">
        <v>416</v>
      </c>
      <c r="D36" s="198" t="s">
        <v>416</v>
      </c>
      <c r="E36" s="120">
        <f t="shared" ref="E36" si="77">L36+S36+Z36+AG36</f>
        <v>0</v>
      </c>
      <c r="F36" s="120">
        <f t="shared" ref="F36" si="78">M36+T36+AA36+AH36</f>
        <v>0.13965511999999999</v>
      </c>
      <c r="G36" s="120">
        <f t="shared" ref="G36" si="79">N36+U36+AB36+AI36</f>
        <v>0</v>
      </c>
      <c r="H36" s="120">
        <f t="shared" ref="H36" si="80">O36+V36+AC36+AJ36</f>
        <v>0</v>
      </c>
      <c r="I36" s="120">
        <f t="shared" ref="I36" si="81">P36+W36+AD36+AK36</f>
        <v>6.4600000000000005E-2</v>
      </c>
      <c r="J36" s="120">
        <f t="shared" ref="J36" si="82">Q36+X36+AE36+AL36</f>
        <v>0</v>
      </c>
      <c r="K36" s="120">
        <f t="shared" ref="K36" si="83">R36+Y36+AF36+AM36</f>
        <v>0</v>
      </c>
      <c r="L36" s="92">
        <v>0</v>
      </c>
      <c r="M36" s="92">
        <f>'12'!H33+0.0285</f>
        <v>0.13965511999999999</v>
      </c>
      <c r="N36" s="92">
        <v>0</v>
      </c>
      <c r="O36" s="92">
        <v>0</v>
      </c>
      <c r="P36" s="92">
        <v>6.4600000000000005E-2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237">
        <f t="shared" ref="AN36" si="84">AU36+BB36+BI36+BP36</f>
        <v>0</v>
      </c>
      <c r="AO36" s="237">
        <f t="shared" ref="AO36" si="85">AV36+BC36+BJ36+BQ36</f>
        <v>0.14005120000000001</v>
      </c>
      <c r="AP36" s="237">
        <f t="shared" ref="AP36" si="86">AW36+BD36+BK36+BR36</f>
        <v>0</v>
      </c>
      <c r="AQ36" s="237">
        <f t="shared" ref="AQ36" si="87">AX36+BE36+BL36+BS36</f>
        <v>0</v>
      </c>
      <c r="AR36" s="237">
        <f t="shared" ref="AR36" si="88">AY36+BF36+BM36+BT36</f>
        <v>6.4600000000000005E-2</v>
      </c>
      <c r="AS36" s="237">
        <f t="shared" ref="AS36" si="89">AZ36+BG36+BN36+BU36</f>
        <v>0</v>
      </c>
      <c r="AT36" s="237">
        <f t="shared" ref="AT36" si="90">BA36+BH36+BO36+BV36</f>
        <v>0</v>
      </c>
      <c r="AU36" s="121">
        <v>0</v>
      </c>
      <c r="AV36" s="120">
        <v>0.14005120000000001</v>
      </c>
      <c r="AW36" s="120">
        <v>0</v>
      </c>
      <c r="AX36" s="120">
        <v>0</v>
      </c>
      <c r="AY36" s="120">
        <v>6.4600000000000005E-2</v>
      </c>
      <c r="AZ36" s="120">
        <v>0</v>
      </c>
      <c r="BA36" s="120">
        <v>0</v>
      </c>
      <c r="BB36" s="92">
        <v>0</v>
      </c>
      <c r="BC36" s="92">
        <v>0</v>
      </c>
      <c r="BD36" s="92">
        <v>0</v>
      </c>
      <c r="BE36" s="92">
        <v>0</v>
      </c>
      <c r="BF36" s="92">
        <v>0</v>
      </c>
      <c r="BG36" s="92">
        <v>0</v>
      </c>
      <c r="BH36" s="92">
        <v>0</v>
      </c>
      <c r="BI36" s="92">
        <v>0</v>
      </c>
      <c r="BJ36" s="121">
        <v>0</v>
      </c>
      <c r="BK36" s="92">
        <v>0</v>
      </c>
      <c r="BL36" s="92">
        <v>0</v>
      </c>
      <c r="BM36" s="92">
        <v>0</v>
      </c>
      <c r="BN36" s="92">
        <v>0</v>
      </c>
      <c r="BO36" s="92">
        <v>0</v>
      </c>
      <c r="BP36" s="92">
        <v>0</v>
      </c>
      <c r="BQ36" s="92">
        <v>0</v>
      </c>
      <c r="BR36" s="120">
        <v>0</v>
      </c>
      <c r="BS36" s="120">
        <v>0</v>
      </c>
      <c r="BT36" s="120">
        <v>0</v>
      </c>
      <c r="BU36" s="120">
        <v>0</v>
      </c>
      <c r="BV36" s="120">
        <v>0</v>
      </c>
      <c r="BW36" s="120">
        <f t="shared" ref="BW36" si="91">AN36-E36</f>
        <v>0</v>
      </c>
      <c r="BX36" s="92">
        <v>0</v>
      </c>
      <c r="BY36" s="92">
        <f t="shared" ref="BY36" si="92">AO36-F36</f>
        <v>3.9608000000002086E-4</v>
      </c>
      <c r="BZ36" s="92">
        <f t="shared" ref="BZ36" si="93">BY36/F36*100</f>
        <v>0.28361294594857739</v>
      </c>
      <c r="CA36" s="261" t="s">
        <v>416</v>
      </c>
      <c r="CB36" s="7"/>
    </row>
    <row r="37" spans="1:80" s="349" customFormat="1" ht="99.75" customHeight="1">
      <c r="A37" s="94" t="s">
        <v>932</v>
      </c>
      <c r="B37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7" s="90"/>
      <c r="D37" s="198"/>
      <c r="E37" s="120"/>
      <c r="F37" s="120"/>
      <c r="G37" s="120"/>
      <c r="H37" s="120"/>
      <c r="I37" s="120"/>
      <c r="J37" s="350"/>
      <c r="K37" s="350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351"/>
      <c r="X37" s="351"/>
      <c r="Y37" s="351"/>
      <c r="Z37" s="351"/>
      <c r="AA37" s="351"/>
      <c r="AB37" s="351"/>
      <c r="AC37" s="351"/>
      <c r="AD37" s="351"/>
      <c r="AE37" s="351"/>
      <c r="AF37" s="92"/>
      <c r="AG37" s="92"/>
      <c r="AH37" s="92"/>
      <c r="AI37" s="92"/>
      <c r="AJ37" s="92"/>
      <c r="AK37" s="92"/>
      <c r="AL37" s="92"/>
      <c r="AM37" s="92"/>
      <c r="AN37" s="237"/>
      <c r="AO37" s="237"/>
      <c r="AP37" s="237"/>
      <c r="AQ37" s="237"/>
      <c r="AR37" s="237"/>
      <c r="AS37" s="237"/>
      <c r="AT37" s="237"/>
      <c r="AU37" s="121"/>
      <c r="AV37" s="350"/>
      <c r="AW37" s="350"/>
      <c r="AX37" s="350"/>
      <c r="AY37" s="350"/>
      <c r="AZ37" s="350"/>
      <c r="BA37" s="350"/>
      <c r="BB37" s="92"/>
      <c r="BC37" s="92"/>
      <c r="BD37" s="92"/>
      <c r="BE37" s="92"/>
      <c r="BF37" s="92"/>
      <c r="BG37" s="92"/>
      <c r="BH37" s="92"/>
      <c r="BI37" s="92"/>
      <c r="BJ37" s="121"/>
      <c r="BK37" s="92"/>
      <c r="BL37" s="92"/>
      <c r="BM37" s="92"/>
      <c r="BN37" s="92"/>
      <c r="BO37" s="92"/>
      <c r="BP37" s="92"/>
      <c r="BQ37" s="92"/>
      <c r="BR37" s="350"/>
      <c r="BS37" s="350"/>
      <c r="BT37" s="350"/>
      <c r="BU37" s="350"/>
      <c r="BV37" s="350"/>
      <c r="BW37" s="120"/>
      <c r="BX37" s="92"/>
      <c r="BY37" s="92"/>
      <c r="BZ37" s="92"/>
      <c r="CA37" s="261"/>
      <c r="CB37" s="7"/>
    </row>
    <row r="38" spans="1:80" ht="162" customHeight="1">
      <c r="A38" s="94" t="s">
        <v>826</v>
      </c>
      <c r="B38" s="95" t="s">
        <v>430</v>
      </c>
      <c r="C38" s="90" t="str">
        <f>'10'!C36</f>
        <v>J_МСК_19</v>
      </c>
      <c r="D38" s="198">
        <v>0</v>
      </c>
      <c r="E38" s="120">
        <f t="shared" si="38"/>
        <v>0</v>
      </c>
      <c r="F38" s="120">
        <f t="shared" si="39"/>
        <v>0</v>
      </c>
      <c r="G38" s="120">
        <f t="shared" si="40"/>
        <v>0</v>
      </c>
      <c r="H38" s="120">
        <f t="shared" si="41"/>
        <v>0</v>
      </c>
      <c r="I38" s="120">
        <f t="shared" si="42"/>
        <v>0</v>
      </c>
      <c r="J38" s="92">
        <f t="shared" si="43"/>
        <v>0</v>
      </c>
      <c r="K38" s="92">
        <f t="shared" si="44"/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121">
        <v>0</v>
      </c>
      <c r="S38" s="92">
        <v>0</v>
      </c>
      <c r="T38" s="92">
        <v>0</v>
      </c>
      <c r="U38" s="92">
        <v>0</v>
      </c>
      <c r="V38" s="92">
        <v>0</v>
      </c>
      <c r="W38" s="93">
        <v>0</v>
      </c>
      <c r="X38" s="93">
        <v>0</v>
      </c>
      <c r="Y38" s="93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92">
        <v>0</v>
      </c>
      <c r="AG38" s="92">
        <v>0</v>
      </c>
      <c r="AH38" s="92">
        <f>SUM(AH39:AH48)</f>
        <v>0</v>
      </c>
      <c r="AI38" s="92">
        <f t="shared" ref="AI38:AJ38" si="94">SUM(AI39:AI48)</f>
        <v>0</v>
      </c>
      <c r="AJ38" s="92">
        <f t="shared" si="94"/>
        <v>0</v>
      </c>
      <c r="AK38" s="92">
        <f>SUM(AK39:AK48)</f>
        <v>0</v>
      </c>
      <c r="AL38" s="92">
        <v>0</v>
      </c>
      <c r="AM38" s="92">
        <v>0</v>
      </c>
      <c r="AN38" s="237">
        <f t="shared" si="17"/>
        <v>0</v>
      </c>
      <c r="AO38" s="231">
        <f t="shared" si="18"/>
        <v>0</v>
      </c>
      <c r="AP38" s="231">
        <f t="shared" si="19"/>
        <v>0</v>
      </c>
      <c r="AQ38" s="231">
        <f t="shared" si="20"/>
        <v>0</v>
      </c>
      <c r="AR38" s="231">
        <f>AY38+BF38+BM38+BT38</f>
        <v>0</v>
      </c>
      <c r="AS38" s="237">
        <f t="shared" si="5"/>
        <v>0</v>
      </c>
      <c r="AT38" s="237">
        <f t="shared" si="6"/>
        <v>0</v>
      </c>
      <c r="AU38" s="121">
        <f>AU39+AU40+AU41+AU42+AU43+AU48</f>
        <v>0</v>
      </c>
      <c r="AV38" s="121">
        <f t="shared" ref="AV38:BA38" si="95">AV39+AV40+AV41+AV42+AV43+AV48</f>
        <v>0</v>
      </c>
      <c r="AW38" s="121">
        <f t="shared" si="95"/>
        <v>0</v>
      </c>
      <c r="AX38" s="121">
        <f t="shared" si="95"/>
        <v>0</v>
      </c>
      <c r="AY38" s="121">
        <f t="shared" si="95"/>
        <v>0</v>
      </c>
      <c r="AZ38" s="121">
        <f t="shared" si="95"/>
        <v>0</v>
      </c>
      <c r="BA38" s="121">
        <f t="shared" si="95"/>
        <v>0</v>
      </c>
      <c r="BB38" s="121">
        <f t="shared" ref="BB38" si="96">SUM(BB39:BB49)</f>
        <v>0</v>
      </c>
      <c r="BC38" s="121">
        <f t="shared" ref="BC38" si="97">SUM(BC39:BC49)</f>
        <v>0</v>
      </c>
      <c r="BD38" s="121">
        <f t="shared" ref="BD38" si="98">SUM(BD39:BD49)</f>
        <v>0</v>
      </c>
      <c r="BE38" s="121">
        <f t="shared" ref="BE38" si="99">SUM(BE39:BE49)</f>
        <v>0</v>
      </c>
      <c r="BF38" s="121">
        <f t="shared" ref="BF38" si="100">SUM(BF39:BF49)</f>
        <v>0</v>
      </c>
      <c r="BG38" s="121">
        <f t="shared" ref="BG38" si="101">SUM(BG39:BG49)</f>
        <v>0</v>
      </c>
      <c r="BH38" s="121">
        <f t="shared" ref="BH38" si="102">SUM(BH39:BH49)</f>
        <v>0</v>
      </c>
      <c r="BI38" s="121">
        <f t="shared" ref="BI38" si="103">SUM(BI39:BI49)</f>
        <v>0</v>
      </c>
      <c r="BJ38" s="121">
        <f t="shared" ref="BJ38:BP38" si="104">SUM(BJ39:BJ49)</f>
        <v>0</v>
      </c>
      <c r="BK38" s="121">
        <f t="shared" si="104"/>
        <v>0</v>
      </c>
      <c r="BL38" s="121">
        <f t="shared" si="104"/>
        <v>0</v>
      </c>
      <c r="BM38" s="121">
        <f t="shared" si="104"/>
        <v>0</v>
      </c>
      <c r="BN38" s="121">
        <f t="shared" si="104"/>
        <v>0</v>
      </c>
      <c r="BO38" s="121">
        <f t="shared" si="104"/>
        <v>0</v>
      </c>
      <c r="BP38" s="121">
        <f t="shared" si="104"/>
        <v>0</v>
      </c>
      <c r="BQ38" s="121">
        <f>SUM(BQ39:BQ49)</f>
        <v>0</v>
      </c>
      <c r="BR38" s="121">
        <f t="shared" ref="BR38:BV38" si="105">SUM(BR39:BR49)</f>
        <v>0</v>
      </c>
      <c r="BS38" s="121">
        <f t="shared" si="105"/>
        <v>0</v>
      </c>
      <c r="BT38" s="121">
        <f t="shared" si="105"/>
        <v>0</v>
      </c>
      <c r="BU38" s="121">
        <f t="shared" si="105"/>
        <v>0</v>
      </c>
      <c r="BV38" s="121">
        <f t="shared" si="105"/>
        <v>0</v>
      </c>
      <c r="BW38" s="120">
        <f t="shared" si="23"/>
        <v>0</v>
      </c>
      <c r="BX38" s="92">
        <v>0</v>
      </c>
      <c r="BY38" s="92">
        <f t="shared" si="24"/>
        <v>0</v>
      </c>
      <c r="BZ38" s="92" t="e">
        <f t="shared" si="25"/>
        <v>#DIV/0!</v>
      </c>
      <c r="CA38" s="261" t="s">
        <v>416</v>
      </c>
    </row>
    <row r="39" spans="1:80" ht="68.25" hidden="1" customHeight="1">
      <c r="A39" s="94" t="s">
        <v>937</v>
      </c>
      <c r="B39" s="95">
        <f>'10'!B37</f>
        <v>0</v>
      </c>
      <c r="C39" s="90"/>
      <c r="D39" s="198" t="s">
        <v>416</v>
      </c>
      <c r="E39" s="120">
        <f>L39+S39+Z39+AG39</f>
        <v>0</v>
      </c>
      <c r="F39" s="120">
        <f t="shared" si="39"/>
        <v>0</v>
      </c>
      <c r="G39" s="120">
        <f t="shared" si="40"/>
        <v>0</v>
      </c>
      <c r="H39" s="120">
        <f t="shared" si="41"/>
        <v>0</v>
      </c>
      <c r="I39" s="120">
        <f t="shared" si="42"/>
        <v>0</v>
      </c>
      <c r="J39" s="120">
        <f t="shared" si="43"/>
        <v>0</v>
      </c>
      <c r="K39" s="120">
        <f t="shared" si="44"/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f>'12'!H36</f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237">
        <f>AU39+BB39+BI39+BP39</f>
        <v>0</v>
      </c>
      <c r="AO39" s="237">
        <f t="shared" si="18"/>
        <v>0</v>
      </c>
      <c r="AP39" s="237">
        <f t="shared" si="19"/>
        <v>0</v>
      </c>
      <c r="AQ39" s="237">
        <f t="shared" si="20"/>
        <v>0</v>
      </c>
      <c r="AR39" s="237">
        <f t="shared" si="21"/>
        <v>0</v>
      </c>
      <c r="AS39" s="237">
        <f t="shared" si="5"/>
        <v>0</v>
      </c>
      <c r="AT39" s="237">
        <f t="shared" si="6"/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0</v>
      </c>
      <c r="BA39" s="120">
        <v>0</v>
      </c>
      <c r="BB39" s="120">
        <v>0</v>
      </c>
      <c r="BC39" s="120">
        <v>0</v>
      </c>
      <c r="BD39" s="120">
        <v>0</v>
      </c>
      <c r="BE39" s="120">
        <v>0</v>
      </c>
      <c r="BF39" s="120">
        <v>0</v>
      </c>
      <c r="BG39" s="120">
        <v>0</v>
      </c>
      <c r="BH39" s="120">
        <v>0</v>
      </c>
      <c r="BI39" s="120">
        <v>0</v>
      </c>
      <c r="BJ39" s="120">
        <v>0</v>
      </c>
      <c r="BK39" s="120">
        <v>0</v>
      </c>
      <c r="BL39" s="120">
        <v>0</v>
      </c>
      <c r="BM39" s="92">
        <v>0</v>
      </c>
      <c r="BN39" s="120">
        <v>0</v>
      </c>
      <c r="BO39" s="120">
        <v>0</v>
      </c>
      <c r="BP39" s="120">
        <v>0</v>
      </c>
      <c r="BQ39" s="120">
        <v>0</v>
      </c>
      <c r="BR39" s="120">
        <v>0</v>
      </c>
      <c r="BS39" s="120">
        <v>0</v>
      </c>
      <c r="BT39" s="120">
        <v>0</v>
      </c>
      <c r="BU39" s="120">
        <v>0</v>
      </c>
      <c r="BV39" s="120">
        <v>0</v>
      </c>
      <c r="BW39" s="120">
        <f t="shared" ref="BW39:BW48" si="106">AN39-E39</f>
        <v>0</v>
      </c>
      <c r="BX39" s="92">
        <v>0</v>
      </c>
      <c r="BY39" s="92">
        <f t="shared" ref="BY39:BY48" si="107">AO39-F39</f>
        <v>0</v>
      </c>
      <c r="BZ39" s="92" t="e">
        <f t="shared" ref="BZ39:BZ48" si="108">BY39/F39*100</f>
        <v>#DIV/0!</v>
      </c>
      <c r="CA39" s="261" t="s">
        <v>416</v>
      </c>
    </row>
    <row r="40" spans="1:80" ht="59.25" hidden="1" customHeight="1">
      <c r="A40" s="94" t="s">
        <v>938</v>
      </c>
      <c r="B40" s="95">
        <f>'10'!B38</f>
        <v>0</v>
      </c>
      <c r="C40" s="90"/>
      <c r="D40" s="198" t="s">
        <v>416</v>
      </c>
      <c r="E40" s="120">
        <f>L40+S40+Z40+AG40</f>
        <v>0</v>
      </c>
      <c r="F40" s="120">
        <f t="shared" si="39"/>
        <v>0</v>
      </c>
      <c r="G40" s="120">
        <f t="shared" si="40"/>
        <v>0</v>
      </c>
      <c r="H40" s="120">
        <f t="shared" si="41"/>
        <v>0</v>
      </c>
      <c r="I40" s="120">
        <f t="shared" si="42"/>
        <v>0</v>
      </c>
      <c r="J40" s="120">
        <f t="shared" si="43"/>
        <v>0</v>
      </c>
      <c r="K40" s="120">
        <f t="shared" si="44"/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f>'12'!H37</f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237">
        <f t="shared" ref="AN40:AN48" si="109">AU40+BB40+BI40+BP40</f>
        <v>0</v>
      </c>
      <c r="AO40" s="237">
        <f t="shared" si="18"/>
        <v>0</v>
      </c>
      <c r="AP40" s="237">
        <f t="shared" si="19"/>
        <v>0</v>
      </c>
      <c r="AQ40" s="237">
        <f t="shared" si="20"/>
        <v>0</v>
      </c>
      <c r="AR40" s="237">
        <f t="shared" si="21"/>
        <v>0</v>
      </c>
      <c r="AS40" s="237">
        <f t="shared" si="5"/>
        <v>0</v>
      </c>
      <c r="AT40" s="237">
        <f t="shared" si="6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0">
        <v>0</v>
      </c>
      <c r="BC40" s="120">
        <v>0</v>
      </c>
      <c r="BD40" s="120">
        <v>0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0</v>
      </c>
      <c r="BM40" s="120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20">
        <v>0</v>
      </c>
      <c r="BU40" s="120">
        <v>0</v>
      </c>
      <c r="BV40" s="120">
        <v>0</v>
      </c>
      <c r="BW40" s="120">
        <f t="shared" si="106"/>
        <v>0</v>
      </c>
      <c r="BX40" s="92">
        <v>0</v>
      </c>
      <c r="BY40" s="92">
        <f t="shared" si="107"/>
        <v>0</v>
      </c>
      <c r="BZ40" s="92" t="e">
        <f t="shared" si="108"/>
        <v>#DIV/0!</v>
      </c>
      <c r="CA40" s="261" t="s">
        <v>416</v>
      </c>
    </row>
    <row r="41" spans="1:80" ht="98.25" hidden="1" customHeight="1">
      <c r="A41" s="94" t="s">
        <v>939</v>
      </c>
      <c r="B41" s="95">
        <f>'10'!B39</f>
        <v>0</v>
      </c>
      <c r="C41" s="90"/>
      <c r="D41" s="198" t="s">
        <v>416</v>
      </c>
      <c r="E41" s="120">
        <f t="shared" ref="E41:E48" si="110">L41+S41+Z41+AG41</f>
        <v>0</v>
      </c>
      <c r="F41" s="120">
        <f t="shared" si="39"/>
        <v>0</v>
      </c>
      <c r="G41" s="120">
        <f t="shared" si="40"/>
        <v>0</v>
      </c>
      <c r="H41" s="120">
        <f t="shared" si="41"/>
        <v>0</v>
      </c>
      <c r="I41" s="120">
        <f t="shared" si="42"/>
        <v>0</v>
      </c>
      <c r="J41" s="120">
        <f t="shared" si="43"/>
        <v>0</v>
      </c>
      <c r="K41" s="120">
        <f t="shared" si="44"/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f>'12'!H38</f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237">
        <f t="shared" si="109"/>
        <v>0</v>
      </c>
      <c r="AO41" s="237">
        <f t="shared" si="18"/>
        <v>0</v>
      </c>
      <c r="AP41" s="237">
        <f t="shared" si="19"/>
        <v>0</v>
      </c>
      <c r="AQ41" s="237">
        <f t="shared" si="20"/>
        <v>0</v>
      </c>
      <c r="AR41" s="237">
        <f t="shared" si="21"/>
        <v>0</v>
      </c>
      <c r="AS41" s="237">
        <f t="shared" si="5"/>
        <v>0</v>
      </c>
      <c r="AT41" s="237">
        <f t="shared" si="6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>
        <v>0</v>
      </c>
      <c r="BC41" s="120">
        <v>0</v>
      </c>
      <c r="BD41" s="120">
        <v>0</v>
      </c>
      <c r="BE41" s="120">
        <v>0</v>
      </c>
      <c r="BF41" s="120">
        <v>0</v>
      </c>
      <c r="BG41" s="120">
        <v>0</v>
      </c>
      <c r="BH41" s="120">
        <v>0</v>
      </c>
      <c r="BI41" s="120">
        <v>0</v>
      </c>
      <c r="BJ41" s="120">
        <v>0</v>
      </c>
      <c r="BK41" s="120">
        <v>0</v>
      </c>
      <c r="BL41" s="120">
        <v>0</v>
      </c>
      <c r="BM41" s="120">
        <v>0</v>
      </c>
      <c r="BN41" s="120">
        <v>0</v>
      </c>
      <c r="BO41" s="120">
        <v>0</v>
      </c>
      <c r="BP41" s="120">
        <v>0</v>
      </c>
      <c r="BQ41" s="120">
        <v>0</v>
      </c>
      <c r="BR41" s="120">
        <v>0</v>
      </c>
      <c r="BS41" s="120">
        <v>0</v>
      </c>
      <c r="BT41" s="120">
        <v>0</v>
      </c>
      <c r="BU41" s="120">
        <v>0</v>
      </c>
      <c r="BV41" s="120">
        <v>0</v>
      </c>
      <c r="BW41" s="120">
        <f t="shared" si="106"/>
        <v>0</v>
      </c>
      <c r="BX41" s="92">
        <v>0</v>
      </c>
      <c r="BY41" s="92">
        <f t="shared" si="107"/>
        <v>0</v>
      </c>
      <c r="BZ41" s="92" t="e">
        <f t="shared" si="108"/>
        <v>#DIV/0!</v>
      </c>
      <c r="CA41" s="261" t="s">
        <v>416</v>
      </c>
    </row>
    <row r="42" spans="1:80" ht="49.5" hidden="1" customHeight="1">
      <c r="A42" s="94" t="s">
        <v>940</v>
      </c>
      <c r="B42" s="95">
        <f>'10'!B40</f>
        <v>0</v>
      </c>
      <c r="C42" s="90"/>
      <c r="D42" s="198" t="s">
        <v>416</v>
      </c>
      <c r="E42" s="120">
        <f t="shared" si="110"/>
        <v>0</v>
      </c>
      <c r="F42" s="120">
        <f t="shared" ref="F42" si="111">M42+T42+AA42+AH42</f>
        <v>0</v>
      </c>
      <c r="G42" s="120">
        <f t="shared" ref="G42" si="112">N42+U42+AB42+AI42</f>
        <v>0</v>
      </c>
      <c r="H42" s="120">
        <f t="shared" ref="H42" si="113">O42+V42+AC42+AJ42</f>
        <v>0</v>
      </c>
      <c r="I42" s="120">
        <f t="shared" ref="I42" si="114">P42+W42+AD42+AK42</f>
        <v>0</v>
      </c>
      <c r="J42" s="120">
        <f t="shared" ref="J42:K42" si="115">Q42+X42+AE42+AL42</f>
        <v>0</v>
      </c>
      <c r="K42" s="120">
        <f t="shared" si="115"/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f>'12'!H39</f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237">
        <f t="shared" si="109"/>
        <v>0</v>
      </c>
      <c r="AO42" s="237">
        <f t="shared" si="18"/>
        <v>0</v>
      </c>
      <c r="AP42" s="237">
        <f t="shared" si="19"/>
        <v>0</v>
      </c>
      <c r="AQ42" s="237">
        <f t="shared" si="20"/>
        <v>0</v>
      </c>
      <c r="AR42" s="237">
        <f t="shared" si="21"/>
        <v>0</v>
      </c>
      <c r="AS42" s="237">
        <f t="shared" si="5"/>
        <v>0</v>
      </c>
      <c r="AT42" s="237">
        <f t="shared" si="6"/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0">
        <v>0</v>
      </c>
      <c r="BC42" s="120">
        <v>0</v>
      </c>
      <c r="BD42" s="120">
        <v>0</v>
      </c>
      <c r="BE42" s="120">
        <v>0</v>
      </c>
      <c r="BF42" s="92">
        <v>0</v>
      </c>
      <c r="BG42" s="120">
        <v>0</v>
      </c>
      <c r="BH42" s="120">
        <v>0</v>
      </c>
      <c r="BI42" s="120">
        <v>0</v>
      </c>
      <c r="BJ42" s="120">
        <f>'12'!I39</f>
        <v>0</v>
      </c>
      <c r="BK42" s="120">
        <v>0</v>
      </c>
      <c r="BL42" s="120">
        <v>0</v>
      </c>
      <c r="BM42" s="120">
        <v>0</v>
      </c>
      <c r="BN42" s="120">
        <v>0</v>
      </c>
      <c r="BO42" s="120">
        <v>0</v>
      </c>
      <c r="BP42" s="120">
        <v>0</v>
      </c>
      <c r="BQ42" s="120">
        <v>0</v>
      </c>
      <c r="BR42" s="120">
        <v>0</v>
      </c>
      <c r="BS42" s="120">
        <v>0</v>
      </c>
      <c r="BT42" s="120">
        <v>0</v>
      </c>
      <c r="BU42" s="120">
        <v>0</v>
      </c>
      <c r="BV42" s="120">
        <v>0</v>
      </c>
      <c r="BW42" s="120">
        <f t="shared" si="106"/>
        <v>0</v>
      </c>
      <c r="BX42" s="92">
        <v>0</v>
      </c>
      <c r="BY42" s="92">
        <f t="shared" si="107"/>
        <v>0</v>
      </c>
      <c r="BZ42" s="92" t="e">
        <f t="shared" si="108"/>
        <v>#DIV/0!</v>
      </c>
      <c r="CA42" s="261" t="s">
        <v>416</v>
      </c>
    </row>
    <row r="43" spans="1:80" ht="81" hidden="1" customHeight="1">
      <c r="A43" s="94" t="s">
        <v>941</v>
      </c>
      <c r="B43" s="95">
        <f>'10'!B41</f>
        <v>0</v>
      </c>
      <c r="C43" s="90"/>
      <c r="D43" s="198" t="s">
        <v>416</v>
      </c>
      <c r="E43" s="120">
        <f t="shared" si="110"/>
        <v>0</v>
      </c>
      <c r="F43" s="120">
        <f t="shared" ref="F43" si="116">M43+T43+AA43+AH43</f>
        <v>0</v>
      </c>
      <c r="G43" s="120">
        <f t="shared" ref="G43" si="117">N43+U43+AB43+AI43</f>
        <v>0</v>
      </c>
      <c r="H43" s="120">
        <f t="shared" ref="H43" si="118">O43+V43+AC43+AJ43</f>
        <v>0</v>
      </c>
      <c r="I43" s="120">
        <f t="shared" ref="I43" si="119">P43+W43+AD43+AK43</f>
        <v>0</v>
      </c>
      <c r="J43" s="120">
        <f t="shared" ref="J43" si="120">Q43+X43+AE43+AL43</f>
        <v>0</v>
      </c>
      <c r="K43" s="120">
        <f t="shared" ref="K43" si="121">R43+Y43+AF43+AM43</f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f>'12'!H40</f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237">
        <f t="shared" si="109"/>
        <v>0</v>
      </c>
      <c r="AO43" s="237">
        <f t="shared" si="18"/>
        <v>0</v>
      </c>
      <c r="AP43" s="237">
        <f t="shared" si="19"/>
        <v>0</v>
      </c>
      <c r="AQ43" s="237">
        <f t="shared" si="20"/>
        <v>0</v>
      </c>
      <c r="AR43" s="237">
        <f t="shared" si="21"/>
        <v>0</v>
      </c>
      <c r="AS43" s="237">
        <f t="shared" si="5"/>
        <v>0</v>
      </c>
      <c r="AT43" s="237">
        <f t="shared" si="6"/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0</v>
      </c>
      <c r="BA43" s="120">
        <v>0</v>
      </c>
      <c r="BB43" s="120">
        <v>0</v>
      </c>
      <c r="BC43" s="120">
        <f>'12'!I40</f>
        <v>0</v>
      </c>
      <c r="BD43" s="120">
        <v>0</v>
      </c>
      <c r="BE43" s="120">
        <v>0</v>
      </c>
      <c r="BF43" s="120">
        <v>0</v>
      </c>
      <c r="BG43" s="120">
        <v>0</v>
      </c>
      <c r="BH43" s="120">
        <v>0</v>
      </c>
      <c r="BI43" s="120">
        <v>0</v>
      </c>
      <c r="BJ43" s="120">
        <v>0</v>
      </c>
      <c r="BK43" s="120">
        <v>0</v>
      </c>
      <c r="BL43" s="120">
        <v>0</v>
      </c>
      <c r="BM43" s="120">
        <v>0</v>
      </c>
      <c r="BN43" s="120">
        <v>0</v>
      </c>
      <c r="BO43" s="120">
        <v>0</v>
      </c>
      <c r="BP43" s="120">
        <v>0</v>
      </c>
      <c r="BQ43" s="120">
        <v>0</v>
      </c>
      <c r="BR43" s="120">
        <v>0</v>
      </c>
      <c r="BS43" s="120">
        <v>0</v>
      </c>
      <c r="BT43" s="120">
        <v>0</v>
      </c>
      <c r="BU43" s="120">
        <v>0</v>
      </c>
      <c r="BV43" s="120">
        <v>0</v>
      </c>
      <c r="BW43" s="120">
        <f t="shared" si="106"/>
        <v>0</v>
      </c>
      <c r="BX43" s="92">
        <v>0</v>
      </c>
      <c r="BY43" s="92">
        <f t="shared" si="107"/>
        <v>0</v>
      </c>
      <c r="BZ43" s="92" t="e">
        <f t="shared" si="108"/>
        <v>#DIV/0!</v>
      </c>
      <c r="CA43" s="261" t="s">
        <v>416</v>
      </c>
    </row>
    <row r="44" spans="1:80" s="258" customFormat="1" ht="84.75" customHeight="1">
      <c r="A44" s="94" t="s">
        <v>937</v>
      </c>
      <c r="B44" s="95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4" s="90"/>
      <c r="D44" s="198" t="s">
        <v>416</v>
      </c>
      <c r="E44" s="120">
        <f t="shared" ref="E44" si="122">L44+S44+Z44+AG44</f>
        <v>0</v>
      </c>
      <c r="F44" s="120">
        <f t="shared" ref="F44" si="123">M44+T44+AA44+AH44</f>
        <v>0</v>
      </c>
      <c r="G44" s="120">
        <f t="shared" ref="G44" si="124">N44+U44+AB44+AI44</f>
        <v>0</v>
      </c>
      <c r="H44" s="120">
        <f t="shared" ref="H44" si="125">O44+V44+AC44+AJ44</f>
        <v>0</v>
      </c>
      <c r="I44" s="120">
        <f t="shared" ref="I44" si="126">P44+W44+AD44+AK44</f>
        <v>0</v>
      </c>
      <c r="J44" s="120">
        <f t="shared" ref="J44" si="127">Q44+X44+AE44+AL44</f>
        <v>0</v>
      </c>
      <c r="K44" s="120">
        <f t="shared" ref="K44" si="128">R44+Y44+AF44+AM44</f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f>'12'!H41</f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237">
        <f t="shared" ref="AN44:AN47" si="129">AU44+BB44+BI44+BP44</f>
        <v>0</v>
      </c>
      <c r="AO44" s="237">
        <f t="shared" ref="AO44:AO47" si="130">AV44+BC44+BJ44+BQ44</f>
        <v>0</v>
      </c>
      <c r="AP44" s="237">
        <f t="shared" ref="AP44:AP46" si="131">AW44+BD44+BK44+BR44</f>
        <v>0</v>
      </c>
      <c r="AQ44" s="237">
        <f t="shared" ref="AQ44:AQ46" si="132">AX44+BE44+BL44+BS44</f>
        <v>0</v>
      </c>
      <c r="AR44" s="237">
        <f t="shared" ref="AR44:AR46" si="133">AY44+BF44+BM44+BT44</f>
        <v>0</v>
      </c>
      <c r="AS44" s="237">
        <f t="shared" ref="AS44:AS46" si="134">AZ44+BG44+BN44+BU44</f>
        <v>0</v>
      </c>
      <c r="AT44" s="237">
        <f t="shared" ref="AT44:AT46" si="135">BA44+BH44+BO44+BV44</f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  <c r="BC44" s="120">
        <f>'12'!I41</f>
        <v>0</v>
      </c>
      <c r="BD44" s="120">
        <v>0</v>
      </c>
      <c r="BE44" s="120">
        <v>0</v>
      </c>
      <c r="BF44" s="120">
        <v>0</v>
      </c>
      <c r="BG44" s="120">
        <v>0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20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20">
        <f t="shared" ref="BW44" si="136">AN44-E44</f>
        <v>0</v>
      </c>
      <c r="BX44" s="92">
        <v>0</v>
      </c>
      <c r="BY44" s="92">
        <f t="shared" ref="BY44" si="137">AO44-F44</f>
        <v>0</v>
      </c>
      <c r="BZ44" s="92" t="e">
        <f t="shared" ref="BZ44" si="138">BY44/F44*100</f>
        <v>#DIV/0!</v>
      </c>
      <c r="CA44" s="261" t="s">
        <v>416</v>
      </c>
      <c r="CB44" s="7"/>
    </row>
    <row r="45" spans="1:80" s="258" customFormat="1" ht="81" hidden="1" customHeight="1">
      <c r="A45" s="94" t="s">
        <v>967</v>
      </c>
      <c r="B45" s="95">
        <f>'10'!B43</f>
        <v>0</v>
      </c>
      <c r="C45" s="90"/>
      <c r="D45" s="198" t="s">
        <v>416</v>
      </c>
      <c r="E45" s="120">
        <f t="shared" ref="E45" si="139">L45+S45+Z45+AG45</f>
        <v>0</v>
      </c>
      <c r="F45" s="120">
        <f t="shared" ref="F45" si="140">M45+T45+AA45+AH45</f>
        <v>0</v>
      </c>
      <c r="G45" s="120">
        <f t="shared" ref="G45" si="141">N45+U45+AB45+AI45</f>
        <v>0</v>
      </c>
      <c r="H45" s="120">
        <f t="shared" ref="H45" si="142">O45+V45+AC45+AJ45</f>
        <v>0</v>
      </c>
      <c r="I45" s="120">
        <f t="shared" ref="I45" si="143">P45+W45+AD45+AK45</f>
        <v>0</v>
      </c>
      <c r="J45" s="120">
        <f t="shared" ref="J45" si="144">Q45+X45+AE45+AL45</f>
        <v>0</v>
      </c>
      <c r="K45" s="120">
        <f t="shared" ref="K45" si="145">R45+Y45+AF45+AM45</f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f>'12'!H42</f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237">
        <f t="shared" si="129"/>
        <v>0</v>
      </c>
      <c r="AO45" s="237">
        <f t="shared" si="130"/>
        <v>0</v>
      </c>
      <c r="AP45" s="237">
        <f t="shared" si="131"/>
        <v>0</v>
      </c>
      <c r="AQ45" s="237">
        <f t="shared" si="132"/>
        <v>0</v>
      </c>
      <c r="AR45" s="237">
        <f t="shared" si="133"/>
        <v>0</v>
      </c>
      <c r="AS45" s="237">
        <f t="shared" si="134"/>
        <v>0</v>
      </c>
      <c r="AT45" s="237">
        <f t="shared" si="135"/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0">
        <v>0</v>
      </c>
      <c r="BC45" s="120">
        <v>0</v>
      </c>
      <c r="BD45" s="120">
        <v>0</v>
      </c>
      <c r="BE45" s="120">
        <v>0</v>
      </c>
      <c r="BF45" s="120">
        <v>0</v>
      </c>
      <c r="BG45" s="120">
        <v>0</v>
      </c>
      <c r="BH45" s="120">
        <v>0</v>
      </c>
      <c r="BI45" s="120">
        <v>0</v>
      </c>
      <c r="BJ45" s="120">
        <f>'12'!I42</f>
        <v>0</v>
      </c>
      <c r="BK45" s="120">
        <v>0</v>
      </c>
      <c r="BL45" s="120">
        <v>0</v>
      </c>
      <c r="BM45" s="120">
        <v>0</v>
      </c>
      <c r="BN45" s="120">
        <v>0</v>
      </c>
      <c r="BO45" s="120">
        <v>0</v>
      </c>
      <c r="BP45" s="120">
        <v>0</v>
      </c>
      <c r="BQ45" s="120">
        <v>0</v>
      </c>
      <c r="BR45" s="120">
        <v>0</v>
      </c>
      <c r="BS45" s="120">
        <v>0</v>
      </c>
      <c r="BT45" s="120">
        <v>0</v>
      </c>
      <c r="BU45" s="120">
        <v>0</v>
      </c>
      <c r="BV45" s="120">
        <v>0</v>
      </c>
      <c r="BW45" s="120">
        <f t="shared" ref="BW45:BW46" si="146">AN45-E45</f>
        <v>0</v>
      </c>
      <c r="BX45" s="92">
        <v>0</v>
      </c>
      <c r="BY45" s="92">
        <f t="shared" ref="BY45:BY46" si="147">AO45-F45</f>
        <v>0</v>
      </c>
      <c r="BZ45" s="92" t="e">
        <f t="shared" ref="BZ45:BZ46" si="148">BY45/F45*100</f>
        <v>#DIV/0!</v>
      </c>
      <c r="CA45" s="261" t="s">
        <v>416</v>
      </c>
      <c r="CB45" s="7"/>
    </row>
    <row r="46" spans="1:80" s="258" customFormat="1" ht="112.5" customHeight="1">
      <c r="A46" s="94" t="s">
        <v>938</v>
      </c>
      <c r="B46" s="95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6" s="90"/>
      <c r="D46" s="198" t="s">
        <v>416</v>
      </c>
      <c r="E46" s="120">
        <f t="shared" ref="E46" si="149">L46+S46+Z46+AG46</f>
        <v>0</v>
      </c>
      <c r="F46" s="120">
        <f t="shared" ref="F46" si="150">M46+T46+AA46+AH46</f>
        <v>0</v>
      </c>
      <c r="G46" s="120">
        <f t="shared" ref="G46" si="151">N46+U46+AB46+AI46</f>
        <v>0</v>
      </c>
      <c r="H46" s="120">
        <f t="shared" ref="H46" si="152">O46+V46+AC46+AJ46</f>
        <v>0</v>
      </c>
      <c r="I46" s="120">
        <f t="shared" ref="I46" si="153">P46+W46+AD46+AK46</f>
        <v>0</v>
      </c>
      <c r="J46" s="120">
        <f t="shared" ref="J46" si="154">Q46+X46+AE46+AL46</f>
        <v>0</v>
      </c>
      <c r="K46" s="120">
        <f t="shared" ref="K46" si="155">R46+Y46+AF46+AM46</f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f>'12'!H43</f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237">
        <f t="shared" si="129"/>
        <v>0</v>
      </c>
      <c r="AO46" s="237">
        <f t="shared" si="130"/>
        <v>0</v>
      </c>
      <c r="AP46" s="237">
        <f t="shared" si="131"/>
        <v>0</v>
      </c>
      <c r="AQ46" s="237">
        <f t="shared" si="132"/>
        <v>0</v>
      </c>
      <c r="AR46" s="237">
        <f t="shared" si="133"/>
        <v>0</v>
      </c>
      <c r="AS46" s="237">
        <f t="shared" si="134"/>
        <v>0</v>
      </c>
      <c r="AT46" s="237">
        <f t="shared" si="135"/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v>0</v>
      </c>
      <c r="BA46" s="120">
        <v>0</v>
      </c>
      <c r="BB46" s="120">
        <v>0</v>
      </c>
      <c r="BC46" s="120">
        <v>0</v>
      </c>
      <c r="BD46" s="120">
        <v>0</v>
      </c>
      <c r="BE46" s="120">
        <v>0</v>
      </c>
      <c r="BF46" s="120">
        <v>0</v>
      </c>
      <c r="BG46" s="120">
        <v>0</v>
      </c>
      <c r="BH46" s="120">
        <v>0</v>
      </c>
      <c r="BI46" s="120">
        <v>0</v>
      </c>
      <c r="BJ46" s="120">
        <f>'12'!I43</f>
        <v>0</v>
      </c>
      <c r="BK46" s="120">
        <v>0</v>
      </c>
      <c r="BL46" s="120">
        <v>0</v>
      </c>
      <c r="BM46" s="120">
        <v>0</v>
      </c>
      <c r="BN46" s="120">
        <v>0</v>
      </c>
      <c r="BO46" s="120">
        <v>0</v>
      </c>
      <c r="BP46" s="120">
        <v>0</v>
      </c>
      <c r="BQ46" s="120">
        <v>0</v>
      </c>
      <c r="BR46" s="120">
        <v>0</v>
      </c>
      <c r="BS46" s="120">
        <v>0</v>
      </c>
      <c r="BT46" s="120">
        <v>0</v>
      </c>
      <c r="BU46" s="120">
        <v>0</v>
      </c>
      <c r="BV46" s="120">
        <v>0</v>
      </c>
      <c r="BW46" s="120">
        <f t="shared" si="146"/>
        <v>0</v>
      </c>
      <c r="BX46" s="92">
        <v>0</v>
      </c>
      <c r="BY46" s="92">
        <f t="shared" si="147"/>
        <v>0</v>
      </c>
      <c r="BZ46" s="92" t="e">
        <f t="shared" si="148"/>
        <v>#DIV/0!</v>
      </c>
      <c r="CA46" s="261" t="s">
        <v>416</v>
      </c>
      <c r="CB46" s="7"/>
    </row>
    <row r="47" spans="1:80" s="258" customFormat="1" ht="97.5" hidden="1" customHeight="1">
      <c r="A47" s="94" t="s">
        <v>969</v>
      </c>
      <c r="B47" s="95" t="e">
        <f>'10'!#REF!</f>
        <v>#REF!</v>
      </c>
      <c r="C47" s="90"/>
      <c r="D47" s="198" t="s">
        <v>416</v>
      </c>
      <c r="E47" s="120">
        <f t="shared" ref="E47" si="156">L47+S47+Z47+AG47</f>
        <v>0</v>
      </c>
      <c r="F47" s="120">
        <f t="shared" ref="F47" si="157">M47+T47+AA47+AH47</f>
        <v>0</v>
      </c>
      <c r="G47" s="120">
        <f t="shared" ref="G47" si="158">N47+U47+AB47+AI47</f>
        <v>0</v>
      </c>
      <c r="H47" s="120">
        <f t="shared" ref="H47" si="159">O47+V47+AC47+AJ47</f>
        <v>0</v>
      </c>
      <c r="I47" s="120">
        <f t="shared" ref="I47" si="160">P47+W47+AD47+AK47</f>
        <v>0</v>
      </c>
      <c r="J47" s="120">
        <f t="shared" ref="J47" si="161">Q47+X47+AE47+AL47</f>
        <v>0</v>
      </c>
      <c r="K47" s="120">
        <f t="shared" ref="K47" si="162">R47+Y47+AF47+AM47</f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f>'12'!H44</f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237">
        <f t="shared" si="129"/>
        <v>0</v>
      </c>
      <c r="AO47" s="237">
        <f t="shared" si="130"/>
        <v>0</v>
      </c>
      <c r="AP47" s="237">
        <f t="shared" ref="AP47" si="163">AW47+BD47+BK47+BR47</f>
        <v>0</v>
      </c>
      <c r="AQ47" s="237">
        <f t="shared" ref="AQ47" si="164">AX47+BE47+BL47+BS47</f>
        <v>0</v>
      </c>
      <c r="AR47" s="237">
        <f t="shared" ref="AR47" si="165">AY47+BF47+BM47+BT47</f>
        <v>0</v>
      </c>
      <c r="AS47" s="237">
        <f t="shared" ref="AS47" si="166">AZ47+BG47+BN47+BU47</f>
        <v>0</v>
      </c>
      <c r="AT47" s="237">
        <f t="shared" ref="AT47" si="167">BA47+BH47+BO47+BV47</f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0">
        <v>0</v>
      </c>
      <c r="BC47" s="120">
        <v>0</v>
      </c>
      <c r="BD47" s="120">
        <v>0</v>
      </c>
      <c r="BE47" s="120">
        <v>0</v>
      </c>
      <c r="BF47" s="120">
        <v>0</v>
      </c>
      <c r="BG47" s="120">
        <v>0</v>
      </c>
      <c r="BH47" s="120">
        <v>0</v>
      </c>
      <c r="BI47" s="120">
        <v>0</v>
      </c>
      <c r="BJ47" s="120">
        <v>0</v>
      </c>
      <c r="BK47" s="120">
        <v>0</v>
      </c>
      <c r="BL47" s="120">
        <v>0</v>
      </c>
      <c r="BM47" s="120">
        <v>0</v>
      </c>
      <c r="BN47" s="120">
        <v>0</v>
      </c>
      <c r="BO47" s="120">
        <v>0</v>
      </c>
      <c r="BP47" s="120">
        <v>0</v>
      </c>
      <c r="BQ47" s="120">
        <v>0</v>
      </c>
      <c r="BR47" s="120">
        <v>0</v>
      </c>
      <c r="BS47" s="120">
        <v>0</v>
      </c>
      <c r="BT47" s="120">
        <v>0</v>
      </c>
      <c r="BU47" s="120">
        <v>0</v>
      </c>
      <c r="BV47" s="120">
        <v>0</v>
      </c>
      <c r="BW47" s="120">
        <f t="shared" ref="BW47" si="168">AN47-E47</f>
        <v>0</v>
      </c>
      <c r="BX47" s="92">
        <v>0</v>
      </c>
      <c r="BY47" s="92">
        <f t="shared" ref="BY47" si="169">AO47-F47</f>
        <v>0</v>
      </c>
      <c r="BZ47" s="92" t="e">
        <f t="shared" ref="BZ47" si="170">BY47/F47*100</f>
        <v>#DIV/0!</v>
      </c>
      <c r="CA47" s="261" t="s">
        <v>416</v>
      </c>
      <c r="CB47" s="7"/>
    </row>
    <row r="48" spans="1:80" ht="95.25" hidden="1" customHeight="1">
      <c r="A48" s="94" t="s">
        <v>970</v>
      </c>
      <c r="B48" s="95" t="e">
        <f>'10'!#REF!</f>
        <v>#REF!</v>
      </c>
      <c r="C48" s="90"/>
      <c r="D48" s="198" t="s">
        <v>416</v>
      </c>
      <c r="E48" s="120">
        <f t="shared" si="110"/>
        <v>0</v>
      </c>
      <c r="F48" s="120">
        <f t="shared" ref="F48" si="171">M48+T48+AA48+AH48</f>
        <v>0</v>
      </c>
      <c r="G48" s="120">
        <f t="shared" ref="G48" si="172">N48+U48+AB48+AI48</f>
        <v>0</v>
      </c>
      <c r="H48" s="120">
        <f t="shared" ref="H48" si="173">O48+V48+AC48+AJ48</f>
        <v>0</v>
      </c>
      <c r="I48" s="120">
        <f t="shared" ref="I48" si="174">P48+W48+AD48+AK48</f>
        <v>0</v>
      </c>
      <c r="J48" s="120">
        <f t="shared" ref="J48" si="175">Q48+X48+AE48+AL48</f>
        <v>0</v>
      </c>
      <c r="K48" s="120">
        <f t="shared" ref="K48" si="176">R48+Y48+AF48+AM48</f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f>'12'!H45</f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237">
        <f t="shared" si="109"/>
        <v>0</v>
      </c>
      <c r="AO48" s="237">
        <f t="shared" si="18"/>
        <v>0</v>
      </c>
      <c r="AP48" s="237">
        <f t="shared" si="19"/>
        <v>0</v>
      </c>
      <c r="AQ48" s="237">
        <f t="shared" si="20"/>
        <v>0</v>
      </c>
      <c r="AR48" s="237">
        <f t="shared" si="21"/>
        <v>0</v>
      </c>
      <c r="AS48" s="237">
        <f t="shared" si="5"/>
        <v>0</v>
      </c>
      <c r="AT48" s="237">
        <f t="shared" si="6"/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121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f>'12'!I45</f>
        <v>0</v>
      </c>
      <c r="BR48" s="120">
        <v>0</v>
      </c>
      <c r="BS48" s="120">
        <v>0</v>
      </c>
      <c r="BT48" s="120">
        <v>0</v>
      </c>
      <c r="BU48" s="120">
        <v>0</v>
      </c>
      <c r="BV48" s="120">
        <v>0</v>
      </c>
      <c r="BW48" s="120">
        <f t="shared" si="106"/>
        <v>0</v>
      </c>
      <c r="BX48" s="92">
        <v>0</v>
      </c>
      <c r="BY48" s="92">
        <f t="shared" si="107"/>
        <v>0</v>
      </c>
      <c r="BZ48" s="92" t="e">
        <f t="shared" si="108"/>
        <v>#DIV/0!</v>
      </c>
      <c r="CA48" s="261" t="s">
        <v>416</v>
      </c>
    </row>
    <row r="49" spans="1:80" s="267" customFormat="1" ht="95.25" customHeight="1">
      <c r="A49" s="94" t="s">
        <v>939</v>
      </c>
      <c r="B49" s="95" t="str">
        <f>'10'!B45</f>
        <v>Строительство ЛЭП-10 кВ, ЛЭП-0,4 кВ, ТП 10/0,4кВ для электроснабжения НК-Бетон</v>
      </c>
      <c r="C49" s="90"/>
      <c r="D49" s="198" t="s">
        <v>416</v>
      </c>
      <c r="E49" s="120">
        <f t="shared" ref="E49" si="177">L49+S49+Z49+AG49</f>
        <v>0</v>
      </c>
      <c r="F49" s="120">
        <f t="shared" ref="F49" si="178">M49+T49+AA49+AH49</f>
        <v>0</v>
      </c>
      <c r="G49" s="120">
        <f t="shared" ref="G49" si="179">N49+U49+AB49+AI49</f>
        <v>0</v>
      </c>
      <c r="H49" s="120">
        <f t="shared" ref="H49" si="180">O49+V49+AC49+AJ49</f>
        <v>0</v>
      </c>
      <c r="I49" s="120">
        <f t="shared" ref="I49" si="181">P49+W49+AD49+AK49</f>
        <v>0</v>
      </c>
      <c r="J49" s="120">
        <f t="shared" ref="J49" si="182">Q49+X49+AE49+AL49</f>
        <v>0</v>
      </c>
      <c r="K49" s="120">
        <f t="shared" ref="K49" si="183">R49+Y49+AF49+AM49</f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f>'12'!H46</f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237">
        <f t="shared" ref="AN49" si="184">AU49+BB49+BI49+BP49</f>
        <v>0</v>
      </c>
      <c r="AO49" s="237">
        <f t="shared" ref="AO49" si="185">AV49+BC49+BJ49+BQ49</f>
        <v>0</v>
      </c>
      <c r="AP49" s="237">
        <f t="shared" ref="AP49" si="186">AW49+BD49+BK49+BR49</f>
        <v>0</v>
      </c>
      <c r="AQ49" s="237">
        <f t="shared" ref="AQ49" si="187">AX49+BE49+BL49+BS49</f>
        <v>0</v>
      </c>
      <c r="AR49" s="237">
        <f t="shared" ref="AR49" si="188">AY49+BF49+BM49+BT49</f>
        <v>0</v>
      </c>
      <c r="AS49" s="237">
        <f t="shared" ref="AS49" si="189">AZ49+BG49+BN49+BU49</f>
        <v>0</v>
      </c>
      <c r="AT49" s="237">
        <f t="shared" ref="AT49" si="190">BA49+BH49+BO49+BV49</f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92">
        <v>0</v>
      </c>
      <c r="BC49" s="92">
        <v>0</v>
      </c>
      <c r="BD49" s="92">
        <v>0</v>
      </c>
      <c r="BE49" s="92">
        <v>0</v>
      </c>
      <c r="BF49" s="92">
        <v>0</v>
      </c>
      <c r="BG49" s="92">
        <v>0</v>
      </c>
      <c r="BH49" s="92">
        <v>0</v>
      </c>
      <c r="BI49" s="92">
        <v>0</v>
      </c>
      <c r="BJ49" s="121">
        <v>0</v>
      </c>
      <c r="BK49" s="92">
        <v>0</v>
      </c>
      <c r="BL49" s="92">
        <v>0</v>
      </c>
      <c r="BM49" s="92">
        <v>0</v>
      </c>
      <c r="BN49" s="92">
        <v>0</v>
      </c>
      <c r="BO49" s="92">
        <v>0</v>
      </c>
      <c r="BP49" s="92">
        <v>0</v>
      </c>
      <c r="BQ49" s="92">
        <f>'12'!I46</f>
        <v>0</v>
      </c>
      <c r="BR49" s="120">
        <v>0</v>
      </c>
      <c r="BS49" s="120">
        <v>0</v>
      </c>
      <c r="BT49" s="120">
        <v>0</v>
      </c>
      <c r="BU49" s="120">
        <v>0</v>
      </c>
      <c r="BV49" s="120">
        <v>0</v>
      </c>
      <c r="BW49" s="120">
        <f t="shared" ref="BW49" si="191">AN49-E49</f>
        <v>0</v>
      </c>
      <c r="BX49" s="92">
        <v>0</v>
      </c>
      <c r="BY49" s="92">
        <f t="shared" ref="BY49" si="192">AO49-F49</f>
        <v>0</v>
      </c>
      <c r="BZ49" s="92" t="e">
        <f t="shared" ref="BZ49" si="193">BY49/F49*100</f>
        <v>#DIV/0!</v>
      </c>
      <c r="CA49" s="261" t="s">
        <v>416</v>
      </c>
      <c r="CB49" s="7"/>
    </row>
    <row r="50" spans="1:80" s="349" customFormat="1" ht="120" customHeight="1">
      <c r="A50" s="94" t="s">
        <v>940</v>
      </c>
      <c r="B50" s="95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0" s="90"/>
      <c r="D50" s="198" t="s">
        <v>416</v>
      </c>
      <c r="E50" s="120">
        <f t="shared" ref="E50:E53" si="194">L50+S50+Z50+AG50</f>
        <v>0</v>
      </c>
      <c r="F50" s="120">
        <f t="shared" ref="F50:F53" si="195">M50+T50+AA50+AH50</f>
        <v>0</v>
      </c>
      <c r="G50" s="120">
        <f t="shared" ref="G50:G53" si="196">N50+U50+AB50+AI50</f>
        <v>0</v>
      </c>
      <c r="H50" s="120">
        <f t="shared" ref="H50:H53" si="197">O50+V50+AC50+AJ50</f>
        <v>0</v>
      </c>
      <c r="I50" s="120">
        <f t="shared" ref="I50:I53" si="198">P50+W50+AD50+AK50</f>
        <v>0</v>
      </c>
      <c r="J50" s="120">
        <f t="shared" ref="J50:J53" si="199">Q50+X50+AE50+AL50</f>
        <v>0</v>
      </c>
      <c r="K50" s="120">
        <f t="shared" ref="K50:K53" si="200">R50+Y50+AF50+AM50</f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f>'12'!H47</f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237">
        <f t="shared" ref="AN50:AN51" si="201">AU50+BB50+BI50+BP50</f>
        <v>0</v>
      </c>
      <c r="AO50" s="237">
        <f t="shared" ref="AO50:AO51" si="202">AV50+BC50+BJ50+BQ50</f>
        <v>0</v>
      </c>
      <c r="AP50" s="237">
        <f t="shared" ref="AP50:AP51" si="203">AW50+BD50+BK50+BR50</f>
        <v>0</v>
      </c>
      <c r="AQ50" s="237">
        <f t="shared" ref="AQ50:AQ51" si="204">AX50+BE50+BL50+BS50</f>
        <v>0</v>
      </c>
      <c r="AR50" s="237">
        <f t="shared" ref="AR50:AR51" si="205">AY50+BF50+BM50+BT50</f>
        <v>0</v>
      </c>
      <c r="AS50" s="237">
        <f t="shared" ref="AS50:AS51" si="206">AZ50+BG50+BN50+BU50</f>
        <v>0</v>
      </c>
      <c r="AT50" s="237">
        <f t="shared" ref="AT50:AT51" si="207">BA50+BH50+BO50+BV50</f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121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120">
        <v>0</v>
      </c>
      <c r="BS50" s="120">
        <v>0</v>
      </c>
      <c r="BT50" s="120">
        <v>0</v>
      </c>
      <c r="BU50" s="120">
        <v>0</v>
      </c>
      <c r="BV50" s="120">
        <v>0</v>
      </c>
      <c r="BW50" s="120">
        <f t="shared" ref="BW50:BW53" si="208">AN50-E50</f>
        <v>0</v>
      </c>
      <c r="BX50" s="92">
        <v>1</v>
      </c>
      <c r="BY50" s="92">
        <f t="shared" ref="BY50:BY53" si="209">AO50-F50</f>
        <v>0</v>
      </c>
      <c r="BZ50" s="92" t="e">
        <f t="shared" ref="BZ50:BZ53" si="210">BY50/F50*100</f>
        <v>#DIV/0!</v>
      </c>
      <c r="CA50" s="261" t="s">
        <v>416</v>
      </c>
      <c r="CB50" s="7"/>
    </row>
    <row r="51" spans="1:80" s="349" customFormat="1" ht="177.75" customHeight="1">
      <c r="A51" s="94" t="s">
        <v>941</v>
      </c>
      <c r="B51" s="95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1" s="90"/>
      <c r="D51" s="198" t="s">
        <v>416</v>
      </c>
      <c r="E51" s="120">
        <f t="shared" si="194"/>
        <v>0</v>
      </c>
      <c r="F51" s="120">
        <f t="shared" si="195"/>
        <v>0</v>
      </c>
      <c r="G51" s="120">
        <f t="shared" si="196"/>
        <v>0</v>
      </c>
      <c r="H51" s="120">
        <f t="shared" si="197"/>
        <v>0</v>
      </c>
      <c r="I51" s="120">
        <f t="shared" si="198"/>
        <v>0</v>
      </c>
      <c r="J51" s="120">
        <f t="shared" si="199"/>
        <v>0</v>
      </c>
      <c r="K51" s="120">
        <f t="shared" si="200"/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f>'12'!H48</f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237">
        <f t="shared" si="201"/>
        <v>0</v>
      </c>
      <c r="AO51" s="237">
        <f t="shared" si="202"/>
        <v>0</v>
      </c>
      <c r="AP51" s="237">
        <f t="shared" si="203"/>
        <v>0</v>
      </c>
      <c r="AQ51" s="237">
        <f t="shared" si="204"/>
        <v>0</v>
      </c>
      <c r="AR51" s="237">
        <f t="shared" si="205"/>
        <v>0</v>
      </c>
      <c r="AS51" s="237">
        <f t="shared" si="206"/>
        <v>0</v>
      </c>
      <c r="AT51" s="237">
        <f t="shared" si="207"/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92">
        <v>0</v>
      </c>
      <c r="BJ51" s="121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2">
        <v>0</v>
      </c>
      <c r="BR51" s="120">
        <v>0</v>
      </c>
      <c r="BS51" s="120">
        <v>0</v>
      </c>
      <c r="BT51" s="120">
        <v>0</v>
      </c>
      <c r="BU51" s="120">
        <v>0</v>
      </c>
      <c r="BV51" s="120">
        <v>0</v>
      </c>
      <c r="BW51" s="120">
        <f t="shared" si="208"/>
        <v>0</v>
      </c>
      <c r="BX51" s="92">
        <v>2</v>
      </c>
      <c r="BY51" s="92">
        <f t="shared" si="209"/>
        <v>0</v>
      </c>
      <c r="BZ51" s="92" t="e">
        <f t="shared" si="210"/>
        <v>#DIV/0!</v>
      </c>
      <c r="CA51" s="261" t="s">
        <v>416</v>
      </c>
      <c r="CB51" s="7"/>
    </row>
    <row r="52" spans="1:80" s="349" customFormat="1" ht="130.5" customHeight="1">
      <c r="A52" s="94" t="s">
        <v>948</v>
      </c>
      <c r="B52" s="95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2" s="90"/>
      <c r="D52" s="198" t="s">
        <v>416</v>
      </c>
      <c r="E52" s="120">
        <f t="shared" si="194"/>
        <v>0</v>
      </c>
      <c r="F52" s="120">
        <f t="shared" si="195"/>
        <v>0</v>
      </c>
      <c r="G52" s="120">
        <f t="shared" si="196"/>
        <v>0</v>
      </c>
      <c r="H52" s="120">
        <f t="shared" si="197"/>
        <v>0</v>
      </c>
      <c r="I52" s="120">
        <f t="shared" si="198"/>
        <v>0</v>
      </c>
      <c r="J52" s="120">
        <f t="shared" si="199"/>
        <v>0</v>
      </c>
      <c r="K52" s="120">
        <f t="shared" si="200"/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f>'12'!H49</f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237">
        <f t="shared" ref="AN52:AN53" si="211">AU52+BB52+BI52+BP52</f>
        <v>0</v>
      </c>
      <c r="AO52" s="237">
        <f t="shared" ref="AO52:AO53" si="212">AV52+BC52+BJ52+BQ52</f>
        <v>0</v>
      </c>
      <c r="AP52" s="237">
        <f t="shared" ref="AP52:AP53" si="213">AW52+BD52+BK52+BR52</f>
        <v>0</v>
      </c>
      <c r="AQ52" s="237">
        <f t="shared" ref="AQ52:AQ53" si="214">AX52+BE52+BL52+BS52</f>
        <v>0</v>
      </c>
      <c r="AR52" s="237">
        <f t="shared" ref="AR52:AR53" si="215">AY52+BF52+BM52+BT52</f>
        <v>0</v>
      </c>
      <c r="AS52" s="237">
        <f t="shared" ref="AS52:AS53" si="216">AZ52+BG52+BN52+BU52</f>
        <v>0</v>
      </c>
      <c r="AT52" s="237">
        <f t="shared" ref="AT52:AT53" si="217">BA52+BH52+BO52+BV52</f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92">
        <v>0</v>
      </c>
      <c r="BC52" s="92">
        <v>0</v>
      </c>
      <c r="BD52" s="92">
        <v>0</v>
      </c>
      <c r="BE52" s="92">
        <v>0</v>
      </c>
      <c r="BF52" s="92">
        <v>0</v>
      </c>
      <c r="BG52" s="92">
        <v>0</v>
      </c>
      <c r="BH52" s="92">
        <v>0</v>
      </c>
      <c r="BI52" s="92">
        <v>0</v>
      </c>
      <c r="BJ52" s="121">
        <v>0</v>
      </c>
      <c r="BK52" s="92">
        <v>0</v>
      </c>
      <c r="BL52" s="92">
        <v>0</v>
      </c>
      <c r="BM52" s="92">
        <v>0</v>
      </c>
      <c r="BN52" s="92">
        <v>0</v>
      </c>
      <c r="BO52" s="92">
        <v>0</v>
      </c>
      <c r="BP52" s="92">
        <v>0</v>
      </c>
      <c r="BQ52" s="92">
        <v>0</v>
      </c>
      <c r="BR52" s="120">
        <v>0</v>
      </c>
      <c r="BS52" s="120">
        <v>0</v>
      </c>
      <c r="BT52" s="120">
        <v>0</v>
      </c>
      <c r="BU52" s="120">
        <v>0</v>
      </c>
      <c r="BV52" s="120">
        <v>0</v>
      </c>
      <c r="BW52" s="120">
        <f t="shared" si="208"/>
        <v>0</v>
      </c>
      <c r="BX52" s="92">
        <v>3</v>
      </c>
      <c r="BY52" s="92">
        <f t="shared" si="209"/>
        <v>0</v>
      </c>
      <c r="BZ52" s="92" t="e">
        <f t="shared" si="210"/>
        <v>#DIV/0!</v>
      </c>
      <c r="CA52" s="261" t="s">
        <v>416</v>
      </c>
      <c r="CB52" s="7"/>
    </row>
    <row r="53" spans="1:80" s="349" customFormat="1" ht="97.5" customHeight="1">
      <c r="A53" s="94" t="s">
        <v>967</v>
      </c>
      <c r="B53" s="95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3" s="90"/>
      <c r="D53" s="198" t="s">
        <v>416</v>
      </c>
      <c r="E53" s="120">
        <f t="shared" si="194"/>
        <v>0</v>
      </c>
      <c r="F53" s="120">
        <f t="shared" si="195"/>
        <v>0</v>
      </c>
      <c r="G53" s="120">
        <f t="shared" si="196"/>
        <v>0</v>
      </c>
      <c r="H53" s="120">
        <f t="shared" si="197"/>
        <v>0</v>
      </c>
      <c r="I53" s="120">
        <f t="shared" si="198"/>
        <v>0</v>
      </c>
      <c r="J53" s="120">
        <f t="shared" si="199"/>
        <v>0</v>
      </c>
      <c r="K53" s="120">
        <f t="shared" si="200"/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f>'12'!H50</f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237">
        <f t="shared" si="211"/>
        <v>0</v>
      </c>
      <c r="AO53" s="237">
        <f t="shared" si="212"/>
        <v>0</v>
      </c>
      <c r="AP53" s="237">
        <f t="shared" si="213"/>
        <v>0</v>
      </c>
      <c r="AQ53" s="237">
        <f t="shared" si="214"/>
        <v>0</v>
      </c>
      <c r="AR53" s="237">
        <f t="shared" si="215"/>
        <v>0</v>
      </c>
      <c r="AS53" s="237">
        <f t="shared" si="216"/>
        <v>0</v>
      </c>
      <c r="AT53" s="237">
        <f t="shared" si="217"/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92">
        <v>0</v>
      </c>
      <c r="BC53" s="92">
        <v>0</v>
      </c>
      <c r="BD53" s="92">
        <v>0</v>
      </c>
      <c r="BE53" s="92">
        <v>0</v>
      </c>
      <c r="BF53" s="92">
        <v>0</v>
      </c>
      <c r="BG53" s="92">
        <v>0</v>
      </c>
      <c r="BH53" s="92">
        <v>0</v>
      </c>
      <c r="BI53" s="92">
        <v>0</v>
      </c>
      <c r="BJ53" s="121">
        <v>0</v>
      </c>
      <c r="BK53" s="92">
        <v>0</v>
      </c>
      <c r="BL53" s="92">
        <v>0</v>
      </c>
      <c r="BM53" s="92">
        <v>0</v>
      </c>
      <c r="BN53" s="92">
        <v>0</v>
      </c>
      <c r="BO53" s="92">
        <v>0</v>
      </c>
      <c r="BP53" s="92">
        <v>0</v>
      </c>
      <c r="BQ53" s="92">
        <v>0</v>
      </c>
      <c r="BR53" s="120">
        <v>0</v>
      </c>
      <c r="BS53" s="120">
        <v>0</v>
      </c>
      <c r="BT53" s="120">
        <v>0</v>
      </c>
      <c r="BU53" s="120">
        <v>0</v>
      </c>
      <c r="BV53" s="120">
        <v>0</v>
      </c>
      <c r="BW53" s="120">
        <f t="shared" si="208"/>
        <v>0</v>
      </c>
      <c r="BX53" s="92">
        <v>4</v>
      </c>
      <c r="BY53" s="92">
        <f t="shared" si="209"/>
        <v>0</v>
      </c>
      <c r="BZ53" s="92" t="e">
        <f t="shared" si="210"/>
        <v>#DIV/0!</v>
      </c>
      <c r="CA53" s="261" t="s">
        <v>416</v>
      </c>
      <c r="CB53" s="7"/>
    </row>
    <row r="54" spans="1:80" ht="162" hidden="1" customHeight="1">
      <c r="A54" s="94" t="s">
        <v>828</v>
      </c>
      <c r="B54" s="95" t="s">
        <v>431</v>
      </c>
      <c r="C54" s="90" t="s">
        <v>416</v>
      </c>
      <c r="D54" s="198" t="s">
        <v>416</v>
      </c>
      <c r="E54" s="120">
        <f t="shared" si="38"/>
        <v>0</v>
      </c>
      <c r="F54" s="120">
        <f t="shared" si="39"/>
        <v>0</v>
      </c>
      <c r="G54" s="120">
        <f t="shared" si="40"/>
        <v>0</v>
      </c>
      <c r="H54" s="120">
        <f t="shared" si="41"/>
        <v>0</v>
      </c>
      <c r="I54" s="120">
        <f t="shared" si="42"/>
        <v>0</v>
      </c>
      <c r="J54" s="92">
        <f t="shared" si="43"/>
        <v>0</v>
      </c>
      <c r="K54" s="92">
        <f t="shared" si="44"/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121">
        <v>0</v>
      </c>
      <c r="S54" s="92">
        <v>0</v>
      </c>
      <c r="T54" s="92">
        <v>0</v>
      </c>
      <c r="U54" s="92">
        <v>0</v>
      </c>
      <c r="V54" s="92">
        <v>0</v>
      </c>
      <c r="W54" s="87">
        <v>0</v>
      </c>
      <c r="X54" s="87">
        <v>0</v>
      </c>
      <c r="Y54" s="87">
        <v>0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237">
        <f t="shared" si="17"/>
        <v>0</v>
      </c>
      <c r="AO54" s="231">
        <f t="shared" si="18"/>
        <v>0</v>
      </c>
      <c r="AP54" s="231">
        <f t="shared" si="19"/>
        <v>0</v>
      </c>
      <c r="AQ54" s="231">
        <f t="shared" si="20"/>
        <v>0</v>
      </c>
      <c r="AR54" s="231">
        <f t="shared" si="21"/>
        <v>0</v>
      </c>
      <c r="AS54" s="237">
        <f t="shared" si="5"/>
        <v>0</v>
      </c>
      <c r="AT54" s="237">
        <f t="shared" si="6"/>
        <v>0</v>
      </c>
      <c r="AU54" s="121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92">
        <v>0</v>
      </c>
      <c r="BH54" s="92">
        <v>0</v>
      </c>
      <c r="BI54" s="92">
        <v>0</v>
      </c>
      <c r="BJ54" s="121">
        <v>0</v>
      </c>
      <c r="BK54" s="92">
        <v>0</v>
      </c>
      <c r="BL54" s="92">
        <v>0</v>
      </c>
      <c r="BM54" s="92">
        <v>0</v>
      </c>
      <c r="BN54" s="92">
        <v>0</v>
      </c>
      <c r="BO54" s="92">
        <v>0</v>
      </c>
      <c r="BP54" s="92">
        <v>0</v>
      </c>
      <c r="BQ54" s="92">
        <v>0</v>
      </c>
      <c r="BR54" s="120">
        <v>0</v>
      </c>
      <c r="BS54" s="120">
        <v>0</v>
      </c>
      <c r="BT54" s="120">
        <v>0</v>
      </c>
      <c r="BU54" s="120">
        <v>0</v>
      </c>
      <c r="BV54" s="120">
        <v>0</v>
      </c>
      <c r="BW54" s="120">
        <f t="shared" si="23"/>
        <v>0</v>
      </c>
      <c r="BX54" s="92">
        <v>0</v>
      </c>
      <c r="BY54" s="92">
        <f t="shared" si="24"/>
        <v>0</v>
      </c>
      <c r="BZ54" s="92" t="e">
        <f t="shared" si="25"/>
        <v>#DIV/0!</v>
      </c>
      <c r="CA54" s="261" t="s">
        <v>416</v>
      </c>
    </row>
    <row r="55" spans="1:80" ht="162" hidden="1" customHeight="1">
      <c r="A55" s="94" t="s">
        <v>284</v>
      </c>
      <c r="B55" s="95" t="s">
        <v>432</v>
      </c>
      <c r="C55" s="90" t="s">
        <v>416</v>
      </c>
      <c r="D55" s="198" t="s">
        <v>416</v>
      </c>
      <c r="E55" s="120">
        <f t="shared" si="38"/>
        <v>0</v>
      </c>
      <c r="F55" s="120">
        <f t="shared" si="39"/>
        <v>0</v>
      </c>
      <c r="G55" s="120">
        <f t="shared" si="40"/>
        <v>0</v>
      </c>
      <c r="H55" s="120">
        <f t="shared" si="41"/>
        <v>0</v>
      </c>
      <c r="I55" s="120">
        <f t="shared" si="42"/>
        <v>0</v>
      </c>
      <c r="J55" s="92">
        <f t="shared" si="43"/>
        <v>0</v>
      </c>
      <c r="K55" s="92">
        <f t="shared" si="44"/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121">
        <v>0</v>
      </c>
      <c r="S55" s="92">
        <v>0</v>
      </c>
      <c r="T55" s="92">
        <v>0</v>
      </c>
      <c r="U55" s="92">
        <v>0</v>
      </c>
      <c r="V55" s="92">
        <v>0</v>
      </c>
      <c r="W55" s="87">
        <v>0</v>
      </c>
      <c r="X55" s="87">
        <v>0</v>
      </c>
      <c r="Y55" s="87">
        <v>0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237">
        <f t="shared" si="17"/>
        <v>0</v>
      </c>
      <c r="AO55" s="231">
        <f t="shared" si="18"/>
        <v>0</v>
      </c>
      <c r="AP55" s="231">
        <f t="shared" si="19"/>
        <v>0</v>
      </c>
      <c r="AQ55" s="231">
        <f t="shared" si="20"/>
        <v>0</v>
      </c>
      <c r="AR55" s="231">
        <f t="shared" si="21"/>
        <v>0</v>
      </c>
      <c r="AS55" s="237">
        <f t="shared" si="5"/>
        <v>0</v>
      </c>
      <c r="AT55" s="237">
        <f t="shared" si="6"/>
        <v>0</v>
      </c>
      <c r="AU55" s="121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92">
        <v>0</v>
      </c>
      <c r="BC55" s="92">
        <v>0</v>
      </c>
      <c r="BD55" s="92">
        <v>0</v>
      </c>
      <c r="BE55" s="92">
        <v>0</v>
      </c>
      <c r="BF55" s="92">
        <v>0</v>
      </c>
      <c r="BG55" s="92">
        <v>0</v>
      </c>
      <c r="BH55" s="92">
        <v>0</v>
      </c>
      <c r="BI55" s="92">
        <v>0</v>
      </c>
      <c r="BJ55" s="121">
        <v>0</v>
      </c>
      <c r="BK55" s="92">
        <v>0</v>
      </c>
      <c r="BL55" s="92">
        <v>0</v>
      </c>
      <c r="BM55" s="92">
        <v>0</v>
      </c>
      <c r="BN55" s="92">
        <v>0</v>
      </c>
      <c r="BO55" s="92">
        <v>0</v>
      </c>
      <c r="BP55" s="92">
        <v>0</v>
      </c>
      <c r="BQ55" s="92">
        <v>0</v>
      </c>
      <c r="BR55" s="120">
        <v>0</v>
      </c>
      <c r="BS55" s="120">
        <v>0</v>
      </c>
      <c r="BT55" s="120">
        <v>0</v>
      </c>
      <c r="BU55" s="120">
        <v>0</v>
      </c>
      <c r="BV55" s="120">
        <v>0</v>
      </c>
      <c r="BW55" s="120">
        <f t="shared" si="23"/>
        <v>0</v>
      </c>
      <c r="BX55" s="92">
        <v>0</v>
      </c>
      <c r="BY55" s="92">
        <f t="shared" si="24"/>
        <v>0</v>
      </c>
      <c r="BZ55" s="92" t="e">
        <f t="shared" si="25"/>
        <v>#DIV/0!</v>
      </c>
      <c r="CA55" s="261" t="s">
        <v>416</v>
      </c>
    </row>
    <row r="56" spans="1:80" ht="162" hidden="1" customHeight="1">
      <c r="A56" s="94" t="s">
        <v>848</v>
      </c>
      <c r="B56" s="95" t="s">
        <v>433</v>
      </c>
      <c r="C56" s="90" t="s">
        <v>416</v>
      </c>
      <c r="D56" s="198" t="s">
        <v>416</v>
      </c>
      <c r="E56" s="120">
        <f t="shared" si="38"/>
        <v>0</v>
      </c>
      <c r="F56" s="120">
        <f t="shared" si="39"/>
        <v>0</v>
      </c>
      <c r="G56" s="120">
        <f t="shared" si="40"/>
        <v>0</v>
      </c>
      <c r="H56" s="120">
        <f t="shared" si="41"/>
        <v>0</v>
      </c>
      <c r="I56" s="120">
        <f t="shared" si="42"/>
        <v>0</v>
      </c>
      <c r="J56" s="92">
        <f t="shared" si="43"/>
        <v>0</v>
      </c>
      <c r="K56" s="92">
        <f t="shared" si="44"/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121">
        <v>0</v>
      </c>
      <c r="S56" s="92">
        <v>0</v>
      </c>
      <c r="T56" s="92">
        <v>0</v>
      </c>
      <c r="U56" s="92">
        <v>0</v>
      </c>
      <c r="V56" s="92">
        <v>0</v>
      </c>
      <c r="W56" s="87">
        <v>0</v>
      </c>
      <c r="X56" s="87">
        <v>0</v>
      </c>
      <c r="Y56" s="87"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237">
        <f t="shared" si="17"/>
        <v>0</v>
      </c>
      <c r="AO56" s="231">
        <f t="shared" si="18"/>
        <v>0</v>
      </c>
      <c r="AP56" s="231">
        <f t="shared" si="19"/>
        <v>0</v>
      </c>
      <c r="AQ56" s="231">
        <f t="shared" si="20"/>
        <v>0</v>
      </c>
      <c r="AR56" s="231">
        <f t="shared" si="21"/>
        <v>0</v>
      </c>
      <c r="AS56" s="237">
        <f t="shared" si="5"/>
        <v>0</v>
      </c>
      <c r="AT56" s="237">
        <f t="shared" si="6"/>
        <v>0</v>
      </c>
      <c r="AU56" s="121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92">
        <v>0</v>
      </c>
      <c r="BC56" s="92">
        <v>0</v>
      </c>
      <c r="BD56" s="92">
        <v>0</v>
      </c>
      <c r="BE56" s="92">
        <v>0</v>
      </c>
      <c r="BF56" s="92">
        <v>0</v>
      </c>
      <c r="BG56" s="92">
        <v>0</v>
      </c>
      <c r="BH56" s="92">
        <v>0</v>
      </c>
      <c r="BI56" s="92">
        <v>0</v>
      </c>
      <c r="BJ56" s="121">
        <v>0</v>
      </c>
      <c r="BK56" s="92">
        <v>0</v>
      </c>
      <c r="BL56" s="92">
        <v>0</v>
      </c>
      <c r="BM56" s="92">
        <v>0</v>
      </c>
      <c r="BN56" s="92">
        <v>0</v>
      </c>
      <c r="BO56" s="92">
        <v>0</v>
      </c>
      <c r="BP56" s="92">
        <v>0</v>
      </c>
      <c r="BQ56" s="92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>
        <f t="shared" si="23"/>
        <v>0</v>
      </c>
      <c r="BX56" s="92">
        <v>0</v>
      </c>
      <c r="BY56" s="92">
        <f t="shared" si="24"/>
        <v>0</v>
      </c>
      <c r="BZ56" s="92" t="e">
        <f t="shared" si="25"/>
        <v>#DIV/0!</v>
      </c>
      <c r="CA56" s="261" t="s">
        <v>416</v>
      </c>
    </row>
    <row r="57" spans="1:80" ht="162" hidden="1" customHeight="1">
      <c r="A57" s="94" t="s">
        <v>849</v>
      </c>
      <c r="B57" s="95" t="s">
        <v>434</v>
      </c>
      <c r="C57" s="90" t="s">
        <v>416</v>
      </c>
      <c r="D57" s="198" t="s">
        <v>416</v>
      </c>
      <c r="E57" s="120">
        <f t="shared" si="38"/>
        <v>0</v>
      </c>
      <c r="F57" s="120">
        <f t="shared" si="39"/>
        <v>0</v>
      </c>
      <c r="G57" s="120">
        <f t="shared" si="40"/>
        <v>0</v>
      </c>
      <c r="H57" s="120">
        <f t="shared" si="41"/>
        <v>0</v>
      </c>
      <c r="I57" s="120">
        <f t="shared" si="42"/>
        <v>0</v>
      </c>
      <c r="J57" s="92">
        <f t="shared" si="43"/>
        <v>0</v>
      </c>
      <c r="K57" s="92">
        <f t="shared" si="44"/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121">
        <v>0</v>
      </c>
      <c r="S57" s="92">
        <v>0</v>
      </c>
      <c r="T57" s="92">
        <v>0</v>
      </c>
      <c r="U57" s="92">
        <v>0</v>
      </c>
      <c r="V57" s="92">
        <v>0</v>
      </c>
      <c r="W57" s="87">
        <v>0</v>
      </c>
      <c r="X57" s="87">
        <v>0</v>
      </c>
      <c r="Y57" s="87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237">
        <f t="shared" si="17"/>
        <v>0</v>
      </c>
      <c r="AO57" s="231">
        <f t="shared" si="18"/>
        <v>0</v>
      </c>
      <c r="AP57" s="231">
        <f t="shared" si="19"/>
        <v>0</v>
      </c>
      <c r="AQ57" s="231">
        <f t="shared" si="20"/>
        <v>0</v>
      </c>
      <c r="AR57" s="231">
        <f t="shared" si="21"/>
        <v>0</v>
      </c>
      <c r="AS57" s="237">
        <f t="shared" si="5"/>
        <v>0</v>
      </c>
      <c r="AT57" s="237">
        <f t="shared" si="6"/>
        <v>0</v>
      </c>
      <c r="AU57" s="121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92">
        <v>0</v>
      </c>
      <c r="BC57" s="92">
        <v>0</v>
      </c>
      <c r="BD57" s="92">
        <v>0</v>
      </c>
      <c r="BE57" s="92">
        <v>0</v>
      </c>
      <c r="BF57" s="92">
        <v>0</v>
      </c>
      <c r="BG57" s="92">
        <v>0</v>
      </c>
      <c r="BH57" s="92">
        <v>0</v>
      </c>
      <c r="BI57" s="92">
        <v>0</v>
      </c>
      <c r="BJ57" s="121">
        <v>0</v>
      </c>
      <c r="BK57" s="92">
        <v>0</v>
      </c>
      <c r="BL57" s="92">
        <v>0</v>
      </c>
      <c r="BM57" s="92">
        <v>0</v>
      </c>
      <c r="BN57" s="92">
        <v>0</v>
      </c>
      <c r="BO57" s="92">
        <v>0</v>
      </c>
      <c r="BP57" s="92">
        <v>0</v>
      </c>
      <c r="BQ57" s="92">
        <v>0</v>
      </c>
      <c r="BR57" s="120">
        <v>0</v>
      </c>
      <c r="BS57" s="120">
        <v>0</v>
      </c>
      <c r="BT57" s="120">
        <v>0</v>
      </c>
      <c r="BU57" s="120">
        <v>0</v>
      </c>
      <c r="BV57" s="120">
        <v>0</v>
      </c>
      <c r="BW57" s="120">
        <f t="shared" si="23"/>
        <v>0</v>
      </c>
      <c r="BX57" s="92">
        <v>0</v>
      </c>
      <c r="BY57" s="92">
        <f t="shared" si="24"/>
        <v>0</v>
      </c>
      <c r="BZ57" s="92" t="e">
        <f t="shared" si="25"/>
        <v>#DIV/0!</v>
      </c>
      <c r="CA57" s="261" t="s">
        <v>416</v>
      </c>
    </row>
    <row r="58" spans="1:80" ht="162" hidden="1" customHeight="1">
      <c r="A58" s="94" t="s">
        <v>285</v>
      </c>
      <c r="B58" s="95" t="s">
        <v>227</v>
      </c>
      <c r="C58" s="90" t="s">
        <v>416</v>
      </c>
      <c r="D58" s="198" t="s">
        <v>416</v>
      </c>
      <c r="E58" s="120">
        <f t="shared" si="38"/>
        <v>0</v>
      </c>
      <c r="F58" s="120">
        <f t="shared" si="39"/>
        <v>0</v>
      </c>
      <c r="G58" s="120">
        <f t="shared" si="40"/>
        <v>0</v>
      </c>
      <c r="H58" s="120">
        <f t="shared" si="41"/>
        <v>0</v>
      </c>
      <c r="I58" s="120">
        <f t="shared" si="42"/>
        <v>0</v>
      </c>
      <c r="J58" s="92">
        <f t="shared" si="43"/>
        <v>0</v>
      </c>
      <c r="K58" s="92">
        <f t="shared" si="44"/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121">
        <v>0</v>
      </c>
      <c r="S58" s="92">
        <v>0</v>
      </c>
      <c r="T58" s="92">
        <v>0</v>
      </c>
      <c r="U58" s="92">
        <v>0</v>
      </c>
      <c r="V58" s="92">
        <v>0</v>
      </c>
      <c r="W58" s="87">
        <v>0</v>
      </c>
      <c r="X58" s="87">
        <v>0</v>
      </c>
      <c r="Y58" s="87">
        <v>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237">
        <f t="shared" si="17"/>
        <v>0</v>
      </c>
      <c r="AO58" s="231">
        <f t="shared" si="18"/>
        <v>0</v>
      </c>
      <c r="AP58" s="231">
        <f t="shared" si="19"/>
        <v>0</v>
      </c>
      <c r="AQ58" s="231">
        <f t="shared" si="20"/>
        <v>0</v>
      </c>
      <c r="AR58" s="231">
        <f t="shared" si="21"/>
        <v>0</v>
      </c>
      <c r="AS58" s="237">
        <f t="shared" si="5"/>
        <v>0</v>
      </c>
      <c r="AT58" s="237">
        <f t="shared" si="6"/>
        <v>0</v>
      </c>
      <c r="AU58" s="121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92">
        <v>0</v>
      </c>
      <c r="BC58" s="92">
        <v>0</v>
      </c>
      <c r="BD58" s="92">
        <v>0</v>
      </c>
      <c r="BE58" s="92">
        <v>0</v>
      </c>
      <c r="BF58" s="92">
        <v>0</v>
      </c>
      <c r="BG58" s="92">
        <v>0</v>
      </c>
      <c r="BH58" s="92">
        <v>0</v>
      </c>
      <c r="BI58" s="92">
        <v>0</v>
      </c>
      <c r="BJ58" s="121">
        <v>0</v>
      </c>
      <c r="BK58" s="92">
        <v>0</v>
      </c>
      <c r="BL58" s="92">
        <v>0</v>
      </c>
      <c r="BM58" s="92">
        <v>0</v>
      </c>
      <c r="BN58" s="92">
        <v>0</v>
      </c>
      <c r="BO58" s="92">
        <v>0</v>
      </c>
      <c r="BP58" s="92">
        <v>0</v>
      </c>
      <c r="BQ58" s="92">
        <v>0</v>
      </c>
      <c r="BR58" s="120">
        <v>0</v>
      </c>
      <c r="BS58" s="120">
        <v>0</v>
      </c>
      <c r="BT58" s="120">
        <v>0</v>
      </c>
      <c r="BU58" s="120">
        <v>0</v>
      </c>
      <c r="BV58" s="120">
        <v>0</v>
      </c>
      <c r="BW58" s="120">
        <f t="shared" si="23"/>
        <v>0</v>
      </c>
      <c r="BX58" s="92">
        <v>0</v>
      </c>
      <c r="BY58" s="92">
        <f t="shared" si="24"/>
        <v>0</v>
      </c>
      <c r="BZ58" s="92" t="e">
        <f t="shared" si="25"/>
        <v>#DIV/0!</v>
      </c>
      <c r="CA58" s="261" t="s">
        <v>416</v>
      </c>
    </row>
    <row r="59" spans="1:80" ht="162" hidden="1" customHeight="1">
      <c r="A59" s="94" t="s">
        <v>435</v>
      </c>
      <c r="B59" s="95" t="s">
        <v>228</v>
      </c>
      <c r="C59" s="90" t="s">
        <v>416</v>
      </c>
      <c r="D59" s="198" t="s">
        <v>416</v>
      </c>
      <c r="E59" s="120">
        <f t="shared" si="38"/>
        <v>0</v>
      </c>
      <c r="F59" s="120">
        <f t="shared" si="39"/>
        <v>0</v>
      </c>
      <c r="G59" s="120">
        <f t="shared" si="40"/>
        <v>0</v>
      </c>
      <c r="H59" s="120">
        <f t="shared" si="41"/>
        <v>0</v>
      </c>
      <c r="I59" s="120">
        <f t="shared" si="42"/>
        <v>0</v>
      </c>
      <c r="J59" s="92">
        <f t="shared" si="43"/>
        <v>0</v>
      </c>
      <c r="K59" s="92">
        <f t="shared" si="44"/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121">
        <v>0</v>
      </c>
      <c r="S59" s="92">
        <v>0</v>
      </c>
      <c r="T59" s="92">
        <v>0</v>
      </c>
      <c r="U59" s="92">
        <v>0</v>
      </c>
      <c r="V59" s="92">
        <v>0</v>
      </c>
      <c r="W59" s="87">
        <v>0</v>
      </c>
      <c r="X59" s="87">
        <v>0</v>
      </c>
      <c r="Y59" s="87">
        <v>0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237">
        <f t="shared" si="17"/>
        <v>0</v>
      </c>
      <c r="AO59" s="231">
        <f t="shared" si="18"/>
        <v>0</v>
      </c>
      <c r="AP59" s="231">
        <f t="shared" si="19"/>
        <v>0</v>
      </c>
      <c r="AQ59" s="231">
        <f t="shared" si="20"/>
        <v>0</v>
      </c>
      <c r="AR59" s="231">
        <f t="shared" si="21"/>
        <v>0</v>
      </c>
      <c r="AS59" s="237">
        <f t="shared" si="5"/>
        <v>0</v>
      </c>
      <c r="AT59" s="237">
        <f t="shared" si="6"/>
        <v>0</v>
      </c>
      <c r="AU59" s="121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92">
        <v>0</v>
      </c>
      <c r="BC59" s="92">
        <v>0</v>
      </c>
      <c r="BD59" s="92">
        <v>0</v>
      </c>
      <c r="BE59" s="92">
        <v>0</v>
      </c>
      <c r="BF59" s="92">
        <v>0</v>
      </c>
      <c r="BG59" s="92">
        <v>0</v>
      </c>
      <c r="BH59" s="92">
        <v>0</v>
      </c>
      <c r="BI59" s="92">
        <v>0</v>
      </c>
      <c r="BJ59" s="121">
        <v>0</v>
      </c>
      <c r="BK59" s="92">
        <v>0</v>
      </c>
      <c r="BL59" s="92">
        <v>0</v>
      </c>
      <c r="BM59" s="92">
        <v>0</v>
      </c>
      <c r="BN59" s="92">
        <v>0</v>
      </c>
      <c r="BO59" s="92">
        <v>0</v>
      </c>
      <c r="BP59" s="92">
        <v>0</v>
      </c>
      <c r="BQ59" s="92">
        <v>0</v>
      </c>
      <c r="BR59" s="120">
        <v>0</v>
      </c>
      <c r="BS59" s="120">
        <v>0</v>
      </c>
      <c r="BT59" s="120">
        <v>0</v>
      </c>
      <c r="BU59" s="120">
        <v>0</v>
      </c>
      <c r="BV59" s="120">
        <v>0</v>
      </c>
      <c r="BW59" s="120">
        <f t="shared" si="23"/>
        <v>0</v>
      </c>
      <c r="BX59" s="92">
        <v>0</v>
      </c>
      <c r="BY59" s="92">
        <f t="shared" si="24"/>
        <v>0</v>
      </c>
      <c r="BZ59" s="92" t="e">
        <f t="shared" si="25"/>
        <v>#DIV/0!</v>
      </c>
      <c r="CA59" s="261" t="s">
        <v>416</v>
      </c>
    </row>
    <row r="60" spans="1:80" ht="162" hidden="1" customHeight="1">
      <c r="A60" s="94" t="s">
        <v>435</v>
      </c>
      <c r="B60" s="95" t="s">
        <v>229</v>
      </c>
      <c r="C60" s="90" t="s">
        <v>416</v>
      </c>
      <c r="D60" s="198" t="s">
        <v>416</v>
      </c>
      <c r="E60" s="120">
        <f t="shared" si="38"/>
        <v>0</v>
      </c>
      <c r="F60" s="120">
        <f t="shared" si="39"/>
        <v>0</v>
      </c>
      <c r="G60" s="120">
        <f t="shared" si="40"/>
        <v>0</v>
      </c>
      <c r="H60" s="120">
        <f t="shared" si="41"/>
        <v>0</v>
      </c>
      <c r="I60" s="120">
        <f t="shared" si="42"/>
        <v>0</v>
      </c>
      <c r="J60" s="92">
        <f t="shared" si="43"/>
        <v>0</v>
      </c>
      <c r="K60" s="92">
        <f t="shared" si="44"/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121">
        <v>0</v>
      </c>
      <c r="S60" s="92">
        <v>0</v>
      </c>
      <c r="T60" s="92">
        <v>0</v>
      </c>
      <c r="U60" s="92">
        <v>0</v>
      </c>
      <c r="V60" s="92">
        <v>0</v>
      </c>
      <c r="W60" s="87">
        <v>0</v>
      </c>
      <c r="X60" s="87">
        <v>0</v>
      </c>
      <c r="Y60" s="87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237">
        <f t="shared" si="17"/>
        <v>0</v>
      </c>
      <c r="AO60" s="231">
        <f t="shared" si="18"/>
        <v>0</v>
      </c>
      <c r="AP60" s="231">
        <f t="shared" si="19"/>
        <v>0</v>
      </c>
      <c r="AQ60" s="231">
        <f t="shared" si="20"/>
        <v>0</v>
      </c>
      <c r="AR60" s="231">
        <f t="shared" si="21"/>
        <v>0</v>
      </c>
      <c r="AS60" s="237">
        <f t="shared" si="5"/>
        <v>0</v>
      </c>
      <c r="AT60" s="237">
        <f t="shared" si="6"/>
        <v>0</v>
      </c>
      <c r="AU60" s="121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92">
        <v>0</v>
      </c>
      <c r="BC60" s="92">
        <v>0</v>
      </c>
      <c r="BD60" s="92">
        <v>0</v>
      </c>
      <c r="BE60" s="92">
        <v>0</v>
      </c>
      <c r="BF60" s="92">
        <v>0</v>
      </c>
      <c r="BG60" s="92">
        <v>0</v>
      </c>
      <c r="BH60" s="92">
        <v>0</v>
      </c>
      <c r="BI60" s="92">
        <v>0</v>
      </c>
      <c r="BJ60" s="121">
        <v>0</v>
      </c>
      <c r="BK60" s="92">
        <v>0</v>
      </c>
      <c r="BL60" s="92">
        <v>0</v>
      </c>
      <c r="BM60" s="92">
        <v>0</v>
      </c>
      <c r="BN60" s="92">
        <v>0</v>
      </c>
      <c r="BO60" s="92">
        <v>0</v>
      </c>
      <c r="BP60" s="92">
        <v>0</v>
      </c>
      <c r="BQ60" s="92">
        <v>0</v>
      </c>
      <c r="BR60" s="120">
        <v>0</v>
      </c>
      <c r="BS60" s="120">
        <v>0</v>
      </c>
      <c r="BT60" s="120">
        <v>0</v>
      </c>
      <c r="BU60" s="120">
        <v>0</v>
      </c>
      <c r="BV60" s="120">
        <v>0</v>
      </c>
      <c r="BW60" s="120">
        <f t="shared" si="23"/>
        <v>0</v>
      </c>
      <c r="BX60" s="92">
        <v>0</v>
      </c>
      <c r="BY60" s="92">
        <f t="shared" si="24"/>
        <v>0</v>
      </c>
      <c r="BZ60" s="92" t="e">
        <f t="shared" si="25"/>
        <v>#DIV/0!</v>
      </c>
      <c r="CA60" s="261" t="s">
        <v>416</v>
      </c>
    </row>
    <row r="61" spans="1:80" ht="162" hidden="1" customHeight="1">
      <c r="A61" s="94" t="s">
        <v>435</v>
      </c>
      <c r="B61" s="95" t="s">
        <v>230</v>
      </c>
      <c r="C61" s="90" t="s">
        <v>416</v>
      </c>
      <c r="D61" s="198" t="s">
        <v>416</v>
      </c>
      <c r="E61" s="120">
        <f t="shared" si="38"/>
        <v>0</v>
      </c>
      <c r="F61" s="120">
        <f t="shared" si="39"/>
        <v>0</v>
      </c>
      <c r="G61" s="120">
        <f t="shared" si="40"/>
        <v>0</v>
      </c>
      <c r="H61" s="120">
        <f t="shared" si="41"/>
        <v>0</v>
      </c>
      <c r="I61" s="120">
        <f t="shared" si="42"/>
        <v>0</v>
      </c>
      <c r="J61" s="92">
        <f t="shared" si="43"/>
        <v>0</v>
      </c>
      <c r="K61" s="92">
        <f t="shared" si="44"/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121">
        <v>0</v>
      </c>
      <c r="S61" s="92">
        <v>0</v>
      </c>
      <c r="T61" s="92">
        <v>0</v>
      </c>
      <c r="U61" s="92">
        <v>0</v>
      </c>
      <c r="V61" s="92">
        <v>0</v>
      </c>
      <c r="W61" s="87">
        <v>0</v>
      </c>
      <c r="X61" s="87">
        <v>0</v>
      </c>
      <c r="Y61" s="87">
        <v>0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237">
        <f t="shared" si="17"/>
        <v>0</v>
      </c>
      <c r="AO61" s="231">
        <f t="shared" si="18"/>
        <v>0</v>
      </c>
      <c r="AP61" s="231">
        <f t="shared" si="19"/>
        <v>0</v>
      </c>
      <c r="AQ61" s="231">
        <f t="shared" si="20"/>
        <v>0</v>
      </c>
      <c r="AR61" s="231">
        <f t="shared" si="21"/>
        <v>0</v>
      </c>
      <c r="AS61" s="237">
        <f t="shared" si="5"/>
        <v>0</v>
      </c>
      <c r="AT61" s="237">
        <f t="shared" si="6"/>
        <v>0</v>
      </c>
      <c r="AU61" s="121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92">
        <v>0</v>
      </c>
      <c r="BC61" s="92">
        <v>0</v>
      </c>
      <c r="BD61" s="92">
        <v>0</v>
      </c>
      <c r="BE61" s="92">
        <v>0</v>
      </c>
      <c r="BF61" s="92">
        <v>0</v>
      </c>
      <c r="BG61" s="92">
        <v>0</v>
      </c>
      <c r="BH61" s="92">
        <v>0</v>
      </c>
      <c r="BI61" s="92">
        <v>0</v>
      </c>
      <c r="BJ61" s="121">
        <v>0</v>
      </c>
      <c r="BK61" s="92">
        <v>0</v>
      </c>
      <c r="BL61" s="92">
        <v>0</v>
      </c>
      <c r="BM61" s="92">
        <v>0</v>
      </c>
      <c r="BN61" s="92">
        <v>0</v>
      </c>
      <c r="BO61" s="92">
        <v>0</v>
      </c>
      <c r="BP61" s="92">
        <v>0</v>
      </c>
      <c r="BQ61" s="92">
        <v>0</v>
      </c>
      <c r="BR61" s="120">
        <v>0</v>
      </c>
      <c r="BS61" s="120">
        <v>0</v>
      </c>
      <c r="BT61" s="120">
        <v>0</v>
      </c>
      <c r="BU61" s="120">
        <v>0</v>
      </c>
      <c r="BV61" s="120">
        <v>0</v>
      </c>
      <c r="BW61" s="120">
        <f t="shared" si="23"/>
        <v>0</v>
      </c>
      <c r="BX61" s="92">
        <v>0</v>
      </c>
      <c r="BY61" s="92">
        <f t="shared" si="24"/>
        <v>0</v>
      </c>
      <c r="BZ61" s="92" t="e">
        <f t="shared" si="25"/>
        <v>#DIV/0!</v>
      </c>
      <c r="CA61" s="261" t="s">
        <v>416</v>
      </c>
    </row>
    <row r="62" spans="1:80" ht="162" hidden="1" customHeight="1">
      <c r="A62" s="94" t="s">
        <v>435</v>
      </c>
      <c r="B62" s="95" t="s">
        <v>231</v>
      </c>
      <c r="C62" s="90" t="s">
        <v>416</v>
      </c>
      <c r="D62" s="198" t="s">
        <v>416</v>
      </c>
      <c r="E62" s="120">
        <f t="shared" si="38"/>
        <v>0</v>
      </c>
      <c r="F62" s="120">
        <f t="shared" si="39"/>
        <v>0</v>
      </c>
      <c r="G62" s="120">
        <f t="shared" si="40"/>
        <v>0</v>
      </c>
      <c r="H62" s="120">
        <f t="shared" si="41"/>
        <v>0</v>
      </c>
      <c r="I62" s="120">
        <f t="shared" si="42"/>
        <v>0</v>
      </c>
      <c r="J62" s="92">
        <f t="shared" si="43"/>
        <v>0</v>
      </c>
      <c r="K62" s="92">
        <f t="shared" si="44"/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121">
        <v>0</v>
      </c>
      <c r="S62" s="92">
        <v>0</v>
      </c>
      <c r="T62" s="92">
        <v>0</v>
      </c>
      <c r="U62" s="92">
        <v>0</v>
      </c>
      <c r="V62" s="92">
        <v>0</v>
      </c>
      <c r="W62" s="87">
        <v>0</v>
      </c>
      <c r="X62" s="87">
        <v>0</v>
      </c>
      <c r="Y62" s="87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237">
        <f t="shared" si="17"/>
        <v>0</v>
      </c>
      <c r="AO62" s="231">
        <f t="shared" si="18"/>
        <v>0</v>
      </c>
      <c r="AP62" s="231">
        <f t="shared" si="19"/>
        <v>0</v>
      </c>
      <c r="AQ62" s="231">
        <f t="shared" si="20"/>
        <v>0</v>
      </c>
      <c r="AR62" s="231">
        <f t="shared" si="21"/>
        <v>0</v>
      </c>
      <c r="AS62" s="237">
        <f t="shared" si="5"/>
        <v>0</v>
      </c>
      <c r="AT62" s="237">
        <f t="shared" si="6"/>
        <v>0</v>
      </c>
      <c r="AU62" s="121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92">
        <v>0</v>
      </c>
      <c r="BH62" s="92">
        <v>0</v>
      </c>
      <c r="BI62" s="92">
        <v>0</v>
      </c>
      <c r="BJ62" s="121">
        <v>0</v>
      </c>
      <c r="BK62" s="92">
        <v>0</v>
      </c>
      <c r="BL62" s="92">
        <v>0</v>
      </c>
      <c r="BM62" s="92">
        <v>0</v>
      </c>
      <c r="BN62" s="92">
        <v>0</v>
      </c>
      <c r="BO62" s="92">
        <v>0</v>
      </c>
      <c r="BP62" s="92">
        <v>0</v>
      </c>
      <c r="BQ62" s="92">
        <v>0</v>
      </c>
      <c r="BR62" s="120">
        <v>0</v>
      </c>
      <c r="BS62" s="120">
        <v>0</v>
      </c>
      <c r="BT62" s="120">
        <v>0</v>
      </c>
      <c r="BU62" s="120">
        <v>0</v>
      </c>
      <c r="BV62" s="120">
        <v>0</v>
      </c>
      <c r="BW62" s="120">
        <f t="shared" si="23"/>
        <v>0</v>
      </c>
      <c r="BX62" s="92">
        <v>0</v>
      </c>
      <c r="BY62" s="92">
        <f t="shared" si="24"/>
        <v>0</v>
      </c>
      <c r="BZ62" s="92" t="e">
        <f t="shared" si="25"/>
        <v>#DIV/0!</v>
      </c>
      <c r="CA62" s="261" t="s">
        <v>416</v>
      </c>
    </row>
    <row r="63" spans="1:80" ht="162" hidden="1" customHeight="1">
      <c r="A63" s="94" t="s">
        <v>436</v>
      </c>
      <c r="B63" s="95" t="s">
        <v>228</v>
      </c>
      <c r="C63" s="90" t="s">
        <v>416</v>
      </c>
      <c r="D63" s="198" t="s">
        <v>416</v>
      </c>
      <c r="E63" s="120">
        <f t="shared" si="38"/>
        <v>0</v>
      </c>
      <c r="F63" s="120">
        <f t="shared" si="39"/>
        <v>0</v>
      </c>
      <c r="G63" s="120">
        <f t="shared" si="40"/>
        <v>0</v>
      </c>
      <c r="H63" s="120">
        <f t="shared" si="41"/>
        <v>0</v>
      </c>
      <c r="I63" s="120">
        <f t="shared" si="42"/>
        <v>0</v>
      </c>
      <c r="J63" s="92">
        <f t="shared" si="43"/>
        <v>0</v>
      </c>
      <c r="K63" s="92">
        <f t="shared" si="44"/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121">
        <v>0</v>
      </c>
      <c r="S63" s="92">
        <v>0</v>
      </c>
      <c r="T63" s="92">
        <v>0</v>
      </c>
      <c r="U63" s="92">
        <v>0</v>
      </c>
      <c r="V63" s="92">
        <v>0</v>
      </c>
      <c r="W63" s="87">
        <v>0</v>
      </c>
      <c r="X63" s="87">
        <v>0</v>
      </c>
      <c r="Y63" s="87">
        <v>0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237">
        <f t="shared" si="17"/>
        <v>0</v>
      </c>
      <c r="AO63" s="231">
        <f t="shared" si="18"/>
        <v>0</v>
      </c>
      <c r="AP63" s="231">
        <f t="shared" si="19"/>
        <v>0</v>
      </c>
      <c r="AQ63" s="231">
        <f t="shared" si="20"/>
        <v>0</v>
      </c>
      <c r="AR63" s="231">
        <f t="shared" si="21"/>
        <v>0</v>
      </c>
      <c r="AS63" s="237">
        <f t="shared" si="5"/>
        <v>0</v>
      </c>
      <c r="AT63" s="237">
        <f t="shared" si="6"/>
        <v>0</v>
      </c>
      <c r="AU63" s="121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92">
        <v>0</v>
      </c>
      <c r="BJ63" s="121">
        <v>0</v>
      </c>
      <c r="BK63" s="92">
        <v>0</v>
      </c>
      <c r="BL63" s="92">
        <v>0</v>
      </c>
      <c r="BM63" s="92">
        <v>0</v>
      </c>
      <c r="BN63" s="92">
        <v>0</v>
      </c>
      <c r="BO63" s="92">
        <v>0</v>
      </c>
      <c r="BP63" s="92">
        <v>0</v>
      </c>
      <c r="BQ63" s="92">
        <v>0</v>
      </c>
      <c r="BR63" s="120">
        <v>0</v>
      </c>
      <c r="BS63" s="120">
        <v>0</v>
      </c>
      <c r="BT63" s="120">
        <v>0</v>
      </c>
      <c r="BU63" s="120">
        <v>0</v>
      </c>
      <c r="BV63" s="120">
        <v>0</v>
      </c>
      <c r="BW63" s="120">
        <f t="shared" si="23"/>
        <v>0</v>
      </c>
      <c r="BX63" s="92">
        <v>0</v>
      </c>
      <c r="BY63" s="92">
        <f t="shared" si="24"/>
        <v>0</v>
      </c>
      <c r="BZ63" s="92" t="e">
        <f t="shared" si="25"/>
        <v>#DIV/0!</v>
      </c>
      <c r="CA63" s="261" t="s">
        <v>416</v>
      </c>
    </row>
    <row r="64" spans="1:80" ht="162" hidden="1" customHeight="1">
      <c r="A64" s="94" t="s">
        <v>436</v>
      </c>
      <c r="B64" s="95" t="s">
        <v>229</v>
      </c>
      <c r="C64" s="90" t="s">
        <v>416</v>
      </c>
      <c r="D64" s="198" t="s">
        <v>416</v>
      </c>
      <c r="E64" s="120">
        <f t="shared" si="38"/>
        <v>0</v>
      </c>
      <c r="F64" s="120">
        <f t="shared" si="39"/>
        <v>0</v>
      </c>
      <c r="G64" s="120">
        <f t="shared" si="40"/>
        <v>0</v>
      </c>
      <c r="H64" s="120">
        <f t="shared" si="41"/>
        <v>0</v>
      </c>
      <c r="I64" s="120">
        <f t="shared" si="42"/>
        <v>0</v>
      </c>
      <c r="J64" s="92">
        <f t="shared" si="43"/>
        <v>0</v>
      </c>
      <c r="K64" s="92">
        <f t="shared" si="44"/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121">
        <v>0</v>
      </c>
      <c r="S64" s="92">
        <v>0</v>
      </c>
      <c r="T64" s="92">
        <v>0</v>
      </c>
      <c r="U64" s="92">
        <v>0</v>
      </c>
      <c r="V64" s="92">
        <v>0</v>
      </c>
      <c r="W64" s="87">
        <v>0</v>
      </c>
      <c r="X64" s="87">
        <v>0</v>
      </c>
      <c r="Y64" s="87"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237">
        <f t="shared" si="17"/>
        <v>0</v>
      </c>
      <c r="AO64" s="231">
        <f t="shared" si="18"/>
        <v>0</v>
      </c>
      <c r="AP64" s="231">
        <f t="shared" si="19"/>
        <v>0</v>
      </c>
      <c r="AQ64" s="231">
        <f t="shared" si="20"/>
        <v>0</v>
      </c>
      <c r="AR64" s="231">
        <f t="shared" si="21"/>
        <v>0</v>
      </c>
      <c r="AS64" s="237">
        <f t="shared" si="5"/>
        <v>0</v>
      </c>
      <c r="AT64" s="237">
        <f t="shared" si="6"/>
        <v>0</v>
      </c>
      <c r="AU64" s="121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121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2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f t="shared" si="23"/>
        <v>0</v>
      </c>
      <c r="BX64" s="92">
        <v>0</v>
      </c>
      <c r="BY64" s="92">
        <f t="shared" si="24"/>
        <v>0</v>
      </c>
      <c r="BZ64" s="92" t="e">
        <f t="shared" si="25"/>
        <v>#DIV/0!</v>
      </c>
      <c r="CA64" s="261" t="s">
        <v>416</v>
      </c>
    </row>
    <row r="65" spans="1:80" ht="162" hidden="1" customHeight="1">
      <c r="A65" s="94" t="s">
        <v>436</v>
      </c>
      <c r="B65" s="95" t="s">
        <v>230</v>
      </c>
      <c r="C65" s="90" t="s">
        <v>416</v>
      </c>
      <c r="D65" s="198" t="s">
        <v>416</v>
      </c>
      <c r="E65" s="120">
        <f t="shared" si="38"/>
        <v>0</v>
      </c>
      <c r="F65" s="120">
        <f t="shared" si="39"/>
        <v>0</v>
      </c>
      <c r="G65" s="120">
        <f t="shared" si="40"/>
        <v>0</v>
      </c>
      <c r="H65" s="120">
        <f t="shared" si="41"/>
        <v>0</v>
      </c>
      <c r="I65" s="120">
        <f t="shared" si="42"/>
        <v>0</v>
      </c>
      <c r="J65" s="92">
        <f t="shared" si="43"/>
        <v>0</v>
      </c>
      <c r="K65" s="92">
        <f t="shared" si="44"/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121">
        <v>0</v>
      </c>
      <c r="S65" s="92">
        <v>0</v>
      </c>
      <c r="T65" s="92">
        <v>0</v>
      </c>
      <c r="U65" s="92">
        <v>0</v>
      </c>
      <c r="V65" s="92">
        <v>0</v>
      </c>
      <c r="W65" s="87">
        <v>0</v>
      </c>
      <c r="X65" s="87">
        <v>0</v>
      </c>
      <c r="Y65" s="87">
        <v>0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237">
        <f t="shared" si="17"/>
        <v>0</v>
      </c>
      <c r="AO65" s="231">
        <f t="shared" si="18"/>
        <v>0</v>
      </c>
      <c r="AP65" s="231">
        <f t="shared" si="19"/>
        <v>0</v>
      </c>
      <c r="AQ65" s="231">
        <f t="shared" si="20"/>
        <v>0</v>
      </c>
      <c r="AR65" s="231">
        <f t="shared" si="21"/>
        <v>0</v>
      </c>
      <c r="AS65" s="237">
        <f t="shared" si="5"/>
        <v>0</v>
      </c>
      <c r="AT65" s="237">
        <f t="shared" si="6"/>
        <v>0</v>
      </c>
      <c r="AU65" s="121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92">
        <v>0</v>
      </c>
      <c r="BC65" s="92">
        <v>0</v>
      </c>
      <c r="BD65" s="92">
        <v>0</v>
      </c>
      <c r="BE65" s="92">
        <v>0</v>
      </c>
      <c r="BF65" s="92">
        <v>0</v>
      </c>
      <c r="BG65" s="92">
        <v>0</v>
      </c>
      <c r="BH65" s="92">
        <v>0</v>
      </c>
      <c r="BI65" s="92">
        <v>0</v>
      </c>
      <c r="BJ65" s="121">
        <v>0</v>
      </c>
      <c r="BK65" s="92">
        <v>0</v>
      </c>
      <c r="BL65" s="92">
        <v>0</v>
      </c>
      <c r="BM65" s="92">
        <v>0</v>
      </c>
      <c r="BN65" s="92">
        <v>0</v>
      </c>
      <c r="BO65" s="92">
        <v>0</v>
      </c>
      <c r="BP65" s="92">
        <v>0</v>
      </c>
      <c r="BQ65" s="92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f t="shared" si="23"/>
        <v>0</v>
      </c>
      <c r="BX65" s="92">
        <v>0</v>
      </c>
      <c r="BY65" s="92">
        <f t="shared" si="24"/>
        <v>0</v>
      </c>
      <c r="BZ65" s="92" t="e">
        <f t="shared" si="25"/>
        <v>#DIV/0!</v>
      </c>
      <c r="CA65" s="261" t="s">
        <v>416</v>
      </c>
    </row>
    <row r="66" spans="1:80" ht="162" hidden="1" customHeight="1">
      <c r="A66" s="94" t="s">
        <v>436</v>
      </c>
      <c r="B66" s="95" t="s">
        <v>232</v>
      </c>
      <c r="C66" s="90" t="s">
        <v>416</v>
      </c>
      <c r="D66" s="198" t="s">
        <v>416</v>
      </c>
      <c r="E66" s="120">
        <f t="shared" si="38"/>
        <v>0</v>
      </c>
      <c r="F66" s="120">
        <f t="shared" si="39"/>
        <v>0</v>
      </c>
      <c r="G66" s="120">
        <f t="shared" si="40"/>
        <v>0</v>
      </c>
      <c r="H66" s="120">
        <f t="shared" si="41"/>
        <v>0</v>
      </c>
      <c r="I66" s="120">
        <f t="shared" si="42"/>
        <v>0</v>
      </c>
      <c r="J66" s="92">
        <f t="shared" si="43"/>
        <v>0</v>
      </c>
      <c r="K66" s="92">
        <f t="shared" si="44"/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121">
        <v>0</v>
      </c>
      <c r="S66" s="92">
        <v>0</v>
      </c>
      <c r="T66" s="92">
        <v>0</v>
      </c>
      <c r="U66" s="92">
        <v>0</v>
      </c>
      <c r="V66" s="92">
        <v>0</v>
      </c>
      <c r="W66" s="87">
        <v>0</v>
      </c>
      <c r="X66" s="87">
        <v>0</v>
      </c>
      <c r="Y66" s="87">
        <v>0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237">
        <f t="shared" si="17"/>
        <v>0</v>
      </c>
      <c r="AO66" s="231">
        <f t="shared" si="18"/>
        <v>0</v>
      </c>
      <c r="AP66" s="231">
        <f t="shared" si="19"/>
        <v>0</v>
      </c>
      <c r="AQ66" s="231">
        <f t="shared" si="20"/>
        <v>0</v>
      </c>
      <c r="AR66" s="231">
        <f t="shared" si="21"/>
        <v>0</v>
      </c>
      <c r="AS66" s="237">
        <f t="shared" si="5"/>
        <v>0</v>
      </c>
      <c r="AT66" s="237">
        <f t="shared" si="6"/>
        <v>0</v>
      </c>
      <c r="AU66" s="121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0</v>
      </c>
      <c r="BH66" s="92">
        <v>0</v>
      </c>
      <c r="BI66" s="92">
        <v>0</v>
      </c>
      <c r="BJ66" s="121">
        <v>0</v>
      </c>
      <c r="BK66" s="92">
        <v>0</v>
      </c>
      <c r="BL66" s="92">
        <v>0</v>
      </c>
      <c r="BM66" s="92">
        <v>0</v>
      </c>
      <c r="BN66" s="92">
        <v>0</v>
      </c>
      <c r="BO66" s="92">
        <v>0</v>
      </c>
      <c r="BP66" s="92">
        <v>0</v>
      </c>
      <c r="BQ66" s="92">
        <v>0</v>
      </c>
      <c r="BR66" s="120">
        <v>0</v>
      </c>
      <c r="BS66" s="120">
        <v>0</v>
      </c>
      <c r="BT66" s="120">
        <v>0</v>
      </c>
      <c r="BU66" s="120">
        <v>0</v>
      </c>
      <c r="BV66" s="120">
        <v>0</v>
      </c>
      <c r="BW66" s="120">
        <f t="shared" si="23"/>
        <v>0</v>
      </c>
      <c r="BX66" s="92">
        <v>0</v>
      </c>
      <c r="BY66" s="92">
        <f t="shared" si="24"/>
        <v>0</v>
      </c>
      <c r="BZ66" s="92" t="e">
        <f t="shared" si="25"/>
        <v>#DIV/0!</v>
      </c>
      <c r="CA66" s="261" t="s">
        <v>416</v>
      </c>
    </row>
    <row r="67" spans="1:80" ht="162" hidden="1" customHeight="1">
      <c r="A67" s="94" t="s">
        <v>437</v>
      </c>
      <c r="B67" s="95" t="s">
        <v>438</v>
      </c>
      <c r="C67" s="90" t="s">
        <v>416</v>
      </c>
      <c r="D67" s="198" t="s">
        <v>416</v>
      </c>
      <c r="E67" s="120">
        <f t="shared" si="38"/>
        <v>0</v>
      </c>
      <c r="F67" s="120">
        <f t="shared" si="39"/>
        <v>0</v>
      </c>
      <c r="G67" s="120">
        <f t="shared" si="40"/>
        <v>0</v>
      </c>
      <c r="H67" s="120">
        <f t="shared" si="41"/>
        <v>0</v>
      </c>
      <c r="I67" s="120">
        <f t="shared" si="42"/>
        <v>0</v>
      </c>
      <c r="J67" s="92">
        <f t="shared" si="43"/>
        <v>0</v>
      </c>
      <c r="K67" s="92">
        <f t="shared" si="44"/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121">
        <v>0</v>
      </c>
      <c r="S67" s="92">
        <v>0</v>
      </c>
      <c r="T67" s="92">
        <v>0</v>
      </c>
      <c r="U67" s="92">
        <v>0</v>
      </c>
      <c r="V67" s="92">
        <v>0</v>
      </c>
      <c r="W67" s="87">
        <v>0</v>
      </c>
      <c r="X67" s="87">
        <v>0</v>
      </c>
      <c r="Y67" s="87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237">
        <f t="shared" si="17"/>
        <v>0</v>
      </c>
      <c r="AO67" s="231">
        <f t="shared" si="18"/>
        <v>0</v>
      </c>
      <c r="AP67" s="231">
        <f t="shared" si="19"/>
        <v>0</v>
      </c>
      <c r="AQ67" s="231">
        <f t="shared" si="20"/>
        <v>0</v>
      </c>
      <c r="AR67" s="231">
        <f t="shared" si="21"/>
        <v>0</v>
      </c>
      <c r="AS67" s="237">
        <f t="shared" si="5"/>
        <v>0</v>
      </c>
      <c r="AT67" s="237">
        <f t="shared" si="6"/>
        <v>0</v>
      </c>
      <c r="AU67" s="121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121">
        <v>0</v>
      </c>
      <c r="BK67" s="92">
        <v>0</v>
      </c>
      <c r="BL67" s="92">
        <v>0</v>
      </c>
      <c r="BM67" s="92">
        <v>0</v>
      </c>
      <c r="BN67" s="92">
        <v>0</v>
      </c>
      <c r="BO67" s="92">
        <v>0</v>
      </c>
      <c r="BP67" s="92">
        <v>0</v>
      </c>
      <c r="BQ67" s="92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f t="shared" si="23"/>
        <v>0</v>
      </c>
      <c r="BX67" s="92">
        <v>0</v>
      </c>
      <c r="BY67" s="92">
        <f t="shared" si="24"/>
        <v>0</v>
      </c>
      <c r="BZ67" s="92" t="e">
        <f t="shared" si="25"/>
        <v>#DIV/0!</v>
      </c>
      <c r="CA67" s="261" t="s">
        <v>416</v>
      </c>
    </row>
    <row r="68" spans="1:80" ht="162" hidden="1" customHeight="1">
      <c r="A68" s="94" t="s">
        <v>439</v>
      </c>
      <c r="B68" s="95" t="s">
        <v>233</v>
      </c>
      <c r="C68" s="90" t="s">
        <v>416</v>
      </c>
      <c r="D68" s="198" t="s">
        <v>416</v>
      </c>
      <c r="E68" s="120">
        <f t="shared" si="38"/>
        <v>0</v>
      </c>
      <c r="F68" s="120">
        <f t="shared" si="39"/>
        <v>0</v>
      </c>
      <c r="G68" s="120">
        <f t="shared" si="40"/>
        <v>0</v>
      </c>
      <c r="H68" s="120">
        <f t="shared" si="41"/>
        <v>0</v>
      </c>
      <c r="I68" s="120">
        <f t="shared" si="42"/>
        <v>0</v>
      </c>
      <c r="J68" s="92">
        <f t="shared" si="43"/>
        <v>0</v>
      </c>
      <c r="K68" s="92">
        <f t="shared" si="44"/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121">
        <v>0</v>
      </c>
      <c r="S68" s="92">
        <v>0</v>
      </c>
      <c r="T68" s="92">
        <v>0</v>
      </c>
      <c r="U68" s="92">
        <v>0</v>
      </c>
      <c r="V68" s="92">
        <v>0</v>
      </c>
      <c r="W68" s="87">
        <v>0</v>
      </c>
      <c r="X68" s="87">
        <v>0</v>
      </c>
      <c r="Y68" s="87">
        <v>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231">
        <v>0</v>
      </c>
      <c r="AL68" s="92">
        <v>0</v>
      </c>
      <c r="AM68" s="92">
        <v>0</v>
      </c>
      <c r="AN68" s="237">
        <f t="shared" si="17"/>
        <v>0</v>
      </c>
      <c r="AO68" s="231">
        <f t="shared" si="18"/>
        <v>0</v>
      </c>
      <c r="AP68" s="231">
        <f t="shared" si="19"/>
        <v>0</v>
      </c>
      <c r="AQ68" s="231">
        <f t="shared" si="20"/>
        <v>0</v>
      </c>
      <c r="AR68" s="231">
        <f t="shared" si="21"/>
        <v>0</v>
      </c>
      <c r="AS68" s="237">
        <f t="shared" si="5"/>
        <v>0</v>
      </c>
      <c r="AT68" s="237">
        <f t="shared" si="6"/>
        <v>0</v>
      </c>
      <c r="AU68" s="121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121">
        <v>0</v>
      </c>
      <c r="BK68" s="92">
        <v>0</v>
      </c>
      <c r="BL68" s="92">
        <v>0</v>
      </c>
      <c r="BM68" s="92">
        <v>0</v>
      </c>
      <c r="BN68" s="92">
        <v>0</v>
      </c>
      <c r="BO68" s="92">
        <v>0</v>
      </c>
      <c r="BP68" s="92">
        <v>0</v>
      </c>
      <c r="BQ68" s="92">
        <v>0</v>
      </c>
      <c r="BR68" s="120">
        <v>0</v>
      </c>
      <c r="BS68" s="120">
        <v>0</v>
      </c>
      <c r="BT68" s="120">
        <v>0</v>
      </c>
      <c r="BU68" s="120">
        <v>0</v>
      </c>
      <c r="BV68" s="120">
        <v>0</v>
      </c>
      <c r="BW68" s="120">
        <f t="shared" si="23"/>
        <v>0</v>
      </c>
      <c r="BX68" s="92">
        <v>0</v>
      </c>
      <c r="BY68" s="92">
        <f t="shared" si="24"/>
        <v>0</v>
      </c>
      <c r="BZ68" s="92" t="e">
        <f t="shared" si="25"/>
        <v>#DIV/0!</v>
      </c>
      <c r="CA68" s="261" t="s">
        <v>416</v>
      </c>
    </row>
    <row r="69" spans="1:80" ht="162" hidden="1" customHeight="1">
      <c r="A69" s="94" t="s">
        <v>440</v>
      </c>
      <c r="B69" s="95" t="s">
        <v>441</v>
      </c>
      <c r="C69" s="90" t="s">
        <v>416</v>
      </c>
      <c r="D69" s="198" t="s">
        <v>416</v>
      </c>
      <c r="E69" s="120">
        <f t="shared" si="38"/>
        <v>0</v>
      </c>
      <c r="F69" s="120">
        <f t="shared" si="39"/>
        <v>0</v>
      </c>
      <c r="G69" s="120">
        <f t="shared" si="40"/>
        <v>0</v>
      </c>
      <c r="H69" s="120">
        <f t="shared" si="41"/>
        <v>0</v>
      </c>
      <c r="I69" s="120">
        <f t="shared" si="42"/>
        <v>0</v>
      </c>
      <c r="J69" s="92">
        <f t="shared" si="43"/>
        <v>0</v>
      </c>
      <c r="K69" s="92">
        <f t="shared" si="44"/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121">
        <v>0</v>
      </c>
      <c r="S69" s="92">
        <v>0</v>
      </c>
      <c r="T69" s="92">
        <v>0</v>
      </c>
      <c r="U69" s="92">
        <v>0</v>
      </c>
      <c r="V69" s="92">
        <v>0</v>
      </c>
      <c r="W69" s="87">
        <v>0</v>
      </c>
      <c r="X69" s="87">
        <v>0</v>
      </c>
      <c r="Y69" s="87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237">
        <f t="shared" si="17"/>
        <v>0</v>
      </c>
      <c r="AO69" s="231">
        <f t="shared" si="18"/>
        <v>0</v>
      </c>
      <c r="AP69" s="231">
        <f t="shared" si="19"/>
        <v>0</v>
      </c>
      <c r="AQ69" s="231">
        <f t="shared" si="20"/>
        <v>0</v>
      </c>
      <c r="AR69" s="231">
        <f t="shared" si="21"/>
        <v>0</v>
      </c>
      <c r="AS69" s="237">
        <f t="shared" si="5"/>
        <v>0</v>
      </c>
      <c r="AT69" s="237">
        <f t="shared" si="6"/>
        <v>0</v>
      </c>
      <c r="AU69" s="121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121">
        <v>0</v>
      </c>
      <c r="BK69" s="92">
        <v>0</v>
      </c>
      <c r="BL69" s="92">
        <v>0</v>
      </c>
      <c r="BM69" s="92">
        <v>0</v>
      </c>
      <c r="BN69" s="92">
        <v>0</v>
      </c>
      <c r="BO69" s="92">
        <v>0</v>
      </c>
      <c r="BP69" s="92">
        <v>0</v>
      </c>
      <c r="BQ69" s="92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20">
        <f t="shared" si="23"/>
        <v>0</v>
      </c>
      <c r="BX69" s="92">
        <v>0</v>
      </c>
      <c r="BY69" s="92">
        <f t="shared" si="24"/>
        <v>0</v>
      </c>
      <c r="BZ69" s="92" t="e">
        <f t="shared" si="25"/>
        <v>#DIV/0!</v>
      </c>
      <c r="CA69" s="261" t="s">
        <v>416</v>
      </c>
    </row>
    <row r="70" spans="1:80" s="240" customFormat="1" ht="162" customHeight="1">
      <c r="A70" s="233" t="s">
        <v>949</v>
      </c>
      <c r="B70" s="234" t="s">
        <v>443</v>
      </c>
      <c r="C70" s="235" t="s">
        <v>416</v>
      </c>
      <c r="D70" s="236">
        <f>D72+D79</f>
        <v>9.0670486719999999E-2</v>
      </c>
      <c r="E70" s="236">
        <f t="shared" si="38"/>
        <v>0</v>
      </c>
      <c r="F70" s="236">
        <f t="shared" si="39"/>
        <v>3.2255301333333337</v>
      </c>
      <c r="G70" s="236">
        <f t="shared" si="40"/>
        <v>0</v>
      </c>
      <c r="H70" s="236">
        <f t="shared" si="41"/>
        <v>0</v>
      </c>
      <c r="I70" s="236">
        <f t="shared" si="42"/>
        <v>0</v>
      </c>
      <c r="J70" s="231">
        <f t="shared" si="43"/>
        <v>0</v>
      </c>
      <c r="K70" s="231">
        <f t="shared" si="44"/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0</v>
      </c>
      <c r="Q70" s="231">
        <v>0</v>
      </c>
      <c r="R70" s="237">
        <v>0</v>
      </c>
      <c r="S70" s="231">
        <v>0</v>
      </c>
      <c r="T70" s="231">
        <v>0</v>
      </c>
      <c r="U70" s="231">
        <v>0</v>
      </c>
      <c r="V70" s="231">
        <v>0</v>
      </c>
      <c r="W70" s="244">
        <v>0</v>
      </c>
      <c r="X70" s="244">
        <v>0</v>
      </c>
      <c r="Y70" s="244">
        <v>0</v>
      </c>
      <c r="Z70" s="236">
        <v>0</v>
      </c>
      <c r="AA70" s="236">
        <f>AA72+AA79</f>
        <v>0</v>
      </c>
      <c r="AB70" s="236">
        <v>0</v>
      </c>
      <c r="AC70" s="236">
        <v>0</v>
      </c>
      <c r="AD70" s="236">
        <v>0</v>
      </c>
      <c r="AE70" s="236">
        <v>0</v>
      </c>
      <c r="AF70" s="231">
        <v>0</v>
      </c>
      <c r="AG70" s="231">
        <v>0</v>
      </c>
      <c r="AH70" s="231">
        <f>AH72+AH79</f>
        <v>3.2255301333333337</v>
      </c>
      <c r="AI70" s="231">
        <v>0</v>
      </c>
      <c r="AJ70" s="231">
        <v>0</v>
      </c>
      <c r="AK70" s="231">
        <v>0</v>
      </c>
      <c r="AL70" s="231">
        <v>0</v>
      </c>
      <c r="AM70" s="231">
        <v>0</v>
      </c>
      <c r="AN70" s="237">
        <f t="shared" si="17"/>
        <v>0</v>
      </c>
      <c r="AO70" s="231">
        <f t="shared" si="18"/>
        <v>0</v>
      </c>
      <c r="AP70" s="231">
        <f t="shared" si="19"/>
        <v>0</v>
      </c>
      <c r="AQ70" s="231">
        <f t="shared" si="20"/>
        <v>0</v>
      </c>
      <c r="AR70" s="231">
        <f t="shared" si="21"/>
        <v>0</v>
      </c>
      <c r="AS70" s="237">
        <f t="shared" si="5"/>
        <v>0</v>
      </c>
      <c r="AT70" s="237">
        <f t="shared" si="6"/>
        <v>6</v>
      </c>
      <c r="AU70" s="237">
        <f>AU71+AU79</f>
        <v>0</v>
      </c>
      <c r="AV70" s="237">
        <f t="shared" ref="AV70:BP70" si="218">AV71+AV79</f>
        <v>0</v>
      </c>
      <c r="AW70" s="237">
        <f t="shared" si="218"/>
        <v>0</v>
      </c>
      <c r="AX70" s="237">
        <f t="shared" si="218"/>
        <v>0</v>
      </c>
      <c r="AY70" s="237">
        <f t="shared" si="218"/>
        <v>0</v>
      </c>
      <c r="AZ70" s="237">
        <f t="shared" si="218"/>
        <v>0</v>
      </c>
      <c r="BA70" s="237">
        <f t="shared" si="218"/>
        <v>0</v>
      </c>
      <c r="BB70" s="237">
        <f t="shared" si="218"/>
        <v>0</v>
      </c>
      <c r="BC70" s="237">
        <f t="shared" si="218"/>
        <v>0</v>
      </c>
      <c r="BD70" s="237">
        <f t="shared" si="218"/>
        <v>0</v>
      </c>
      <c r="BE70" s="237">
        <f t="shared" si="218"/>
        <v>0</v>
      </c>
      <c r="BF70" s="237">
        <f t="shared" si="218"/>
        <v>0</v>
      </c>
      <c r="BG70" s="237">
        <f t="shared" si="218"/>
        <v>0</v>
      </c>
      <c r="BH70" s="237">
        <f t="shared" si="218"/>
        <v>0</v>
      </c>
      <c r="BI70" s="237">
        <f t="shared" si="218"/>
        <v>0</v>
      </c>
      <c r="BJ70" s="237">
        <f t="shared" si="218"/>
        <v>0</v>
      </c>
      <c r="BK70" s="237">
        <f t="shared" si="218"/>
        <v>0</v>
      </c>
      <c r="BL70" s="237">
        <f t="shared" si="218"/>
        <v>0</v>
      </c>
      <c r="BM70" s="237">
        <f t="shared" si="218"/>
        <v>0</v>
      </c>
      <c r="BN70" s="237">
        <f t="shared" si="218"/>
        <v>0</v>
      </c>
      <c r="BO70" s="237">
        <f t="shared" si="218"/>
        <v>0</v>
      </c>
      <c r="BP70" s="237">
        <f t="shared" si="218"/>
        <v>0</v>
      </c>
      <c r="BQ70" s="231">
        <f>BQ72+BQ79</f>
        <v>0</v>
      </c>
      <c r="BR70" s="231">
        <f t="shared" ref="BR70:BV70" si="219">BR72+BR79</f>
        <v>0</v>
      </c>
      <c r="BS70" s="231">
        <f t="shared" si="219"/>
        <v>0</v>
      </c>
      <c r="BT70" s="231">
        <f t="shared" si="219"/>
        <v>0</v>
      </c>
      <c r="BU70" s="231">
        <f t="shared" si="219"/>
        <v>0</v>
      </c>
      <c r="BV70" s="231">
        <f t="shared" si="219"/>
        <v>6</v>
      </c>
      <c r="BW70" s="236">
        <f t="shared" si="23"/>
        <v>0</v>
      </c>
      <c r="BX70" s="231">
        <v>0</v>
      </c>
      <c r="BY70" s="231">
        <f t="shared" si="24"/>
        <v>-3.2255301333333337</v>
      </c>
      <c r="BZ70" s="231">
        <f t="shared" si="25"/>
        <v>-100</v>
      </c>
      <c r="CA70" s="261" t="s">
        <v>416</v>
      </c>
      <c r="CB70" s="239"/>
    </row>
    <row r="71" spans="1:80" ht="78.75">
      <c r="A71" s="170" t="s">
        <v>950</v>
      </c>
      <c r="B71" s="188" t="s">
        <v>234</v>
      </c>
      <c r="C71" s="172" t="s">
        <v>416</v>
      </c>
      <c r="D71" s="198">
        <f>D75</f>
        <v>0</v>
      </c>
      <c r="E71" s="198">
        <f t="shared" si="38"/>
        <v>0</v>
      </c>
      <c r="F71" s="198">
        <f t="shared" si="39"/>
        <v>0</v>
      </c>
      <c r="G71" s="198">
        <f t="shared" si="40"/>
        <v>0</v>
      </c>
      <c r="H71" s="198">
        <f t="shared" si="41"/>
        <v>0</v>
      </c>
      <c r="I71" s="198">
        <f t="shared" si="42"/>
        <v>0</v>
      </c>
      <c r="J71" s="166">
        <f t="shared" si="43"/>
        <v>0</v>
      </c>
      <c r="K71" s="166">
        <f t="shared" si="44"/>
        <v>0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99">
        <v>0</v>
      </c>
      <c r="S71" s="166">
        <v>0</v>
      </c>
      <c r="T71" s="166">
        <v>0</v>
      </c>
      <c r="U71" s="166">
        <v>0</v>
      </c>
      <c r="V71" s="166">
        <v>0</v>
      </c>
      <c r="W71" s="187">
        <v>0</v>
      </c>
      <c r="X71" s="187">
        <v>0</v>
      </c>
      <c r="Y71" s="187">
        <v>0</v>
      </c>
      <c r="Z71" s="198">
        <v>0</v>
      </c>
      <c r="AA71" s="198">
        <v>0</v>
      </c>
      <c r="AB71" s="198">
        <v>0</v>
      </c>
      <c r="AC71" s="198">
        <v>0</v>
      </c>
      <c r="AD71" s="198">
        <v>0</v>
      </c>
      <c r="AE71" s="198">
        <v>0</v>
      </c>
      <c r="AF71" s="166">
        <v>0</v>
      </c>
      <c r="AG71" s="166">
        <v>0</v>
      </c>
      <c r="AH71" s="166">
        <v>0</v>
      </c>
      <c r="AI71" s="166">
        <v>0</v>
      </c>
      <c r="AJ71" s="166">
        <v>0</v>
      </c>
      <c r="AK71" s="166">
        <v>0</v>
      </c>
      <c r="AL71" s="166">
        <v>0</v>
      </c>
      <c r="AM71" s="166">
        <v>0</v>
      </c>
      <c r="AN71" s="237">
        <f t="shared" si="17"/>
        <v>0</v>
      </c>
      <c r="AO71" s="231">
        <f t="shared" si="18"/>
        <v>0</v>
      </c>
      <c r="AP71" s="231">
        <f t="shared" si="19"/>
        <v>0</v>
      </c>
      <c r="AQ71" s="231">
        <f t="shared" si="20"/>
        <v>0</v>
      </c>
      <c r="AR71" s="231">
        <f t="shared" si="21"/>
        <v>0</v>
      </c>
      <c r="AS71" s="237">
        <f t="shared" si="5"/>
        <v>0</v>
      </c>
      <c r="AT71" s="237">
        <f t="shared" si="6"/>
        <v>0</v>
      </c>
      <c r="AU71" s="199">
        <f>AU75</f>
        <v>0</v>
      </c>
      <c r="AV71" s="199">
        <f t="shared" ref="AV71:BV71" si="220">AV75</f>
        <v>0</v>
      </c>
      <c r="AW71" s="199">
        <f t="shared" si="220"/>
        <v>0</v>
      </c>
      <c r="AX71" s="199">
        <f t="shared" si="220"/>
        <v>0</v>
      </c>
      <c r="AY71" s="199">
        <f t="shared" si="220"/>
        <v>0</v>
      </c>
      <c r="AZ71" s="199">
        <f t="shared" si="220"/>
        <v>0</v>
      </c>
      <c r="BA71" s="199">
        <f t="shared" si="220"/>
        <v>0</v>
      </c>
      <c r="BB71" s="199">
        <f t="shared" si="220"/>
        <v>0</v>
      </c>
      <c r="BC71" s="199">
        <f t="shared" si="220"/>
        <v>0</v>
      </c>
      <c r="BD71" s="199">
        <f t="shared" si="220"/>
        <v>0</v>
      </c>
      <c r="BE71" s="199">
        <f t="shared" si="220"/>
        <v>0</v>
      </c>
      <c r="BF71" s="199">
        <f t="shared" si="220"/>
        <v>0</v>
      </c>
      <c r="BG71" s="199">
        <f t="shared" si="220"/>
        <v>0</v>
      </c>
      <c r="BH71" s="199">
        <f t="shared" si="220"/>
        <v>0</v>
      </c>
      <c r="BI71" s="199">
        <f t="shared" si="220"/>
        <v>0</v>
      </c>
      <c r="BJ71" s="199">
        <f t="shared" si="220"/>
        <v>0</v>
      </c>
      <c r="BK71" s="199">
        <f t="shared" si="220"/>
        <v>0</v>
      </c>
      <c r="BL71" s="199">
        <f t="shared" si="220"/>
        <v>0</v>
      </c>
      <c r="BM71" s="199">
        <f t="shared" si="220"/>
        <v>0</v>
      </c>
      <c r="BN71" s="199">
        <f t="shared" si="220"/>
        <v>0</v>
      </c>
      <c r="BO71" s="199">
        <f t="shared" si="220"/>
        <v>0</v>
      </c>
      <c r="BP71" s="199">
        <f t="shared" si="220"/>
        <v>0</v>
      </c>
      <c r="BQ71" s="199">
        <f t="shared" si="220"/>
        <v>0</v>
      </c>
      <c r="BR71" s="199">
        <f t="shared" si="220"/>
        <v>0</v>
      </c>
      <c r="BS71" s="199">
        <f t="shared" si="220"/>
        <v>0</v>
      </c>
      <c r="BT71" s="199">
        <f t="shared" si="220"/>
        <v>0</v>
      </c>
      <c r="BU71" s="199">
        <f t="shared" si="220"/>
        <v>0</v>
      </c>
      <c r="BV71" s="199">
        <f t="shared" si="220"/>
        <v>0</v>
      </c>
      <c r="BW71" s="198">
        <f t="shared" si="23"/>
        <v>0</v>
      </c>
      <c r="BX71" s="166">
        <v>0</v>
      </c>
      <c r="BY71" s="166">
        <f t="shared" si="24"/>
        <v>0</v>
      </c>
      <c r="BZ71" s="166" t="e">
        <f t="shared" si="25"/>
        <v>#DIV/0!</v>
      </c>
      <c r="CA71" s="261" t="s">
        <v>416</v>
      </c>
    </row>
    <row r="72" spans="1:80" ht="31.5">
      <c r="A72" s="100" t="s">
        <v>854</v>
      </c>
      <c r="B72" s="101" t="s">
        <v>444</v>
      </c>
      <c r="C72" s="102" t="s">
        <v>416</v>
      </c>
      <c r="D72" s="198">
        <f>D73+D74+D76</f>
        <v>9.0670486719999999E-2</v>
      </c>
      <c r="E72" s="120">
        <f t="shared" si="38"/>
        <v>0</v>
      </c>
      <c r="F72" s="120">
        <f t="shared" si="39"/>
        <v>0.88430083333333342</v>
      </c>
      <c r="G72" s="120">
        <f t="shared" si="40"/>
        <v>0</v>
      </c>
      <c r="H72" s="120">
        <f t="shared" si="41"/>
        <v>0</v>
      </c>
      <c r="I72" s="120">
        <f t="shared" si="42"/>
        <v>0</v>
      </c>
      <c r="J72" s="92">
        <f t="shared" si="43"/>
        <v>0</v>
      </c>
      <c r="K72" s="92">
        <f t="shared" si="44"/>
        <v>2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121">
        <v>0</v>
      </c>
      <c r="S72" s="92">
        <v>0</v>
      </c>
      <c r="T72" s="92">
        <v>0</v>
      </c>
      <c r="U72" s="92">
        <v>0</v>
      </c>
      <c r="V72" s="92">
        <v>0</v>
      </c>
      <c r="W72" s="93">
        <v>0</v>
      </c>
      <c r="X72" s="93">
        <v>0</v>
      </c>
      <c r="Y72" s="93">
        <v>0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92">
        <v>0</v>
      </c>
      <c r="AG72" s="92">
        <v>0</v>
      </c>
      <c r="AH72" s="92">
        <f>AH73+AH74+AH76</f>
        <v>0.88430083333333342</v>
      </c>
      <c r="AI72" s="92">
        <v>0</v>
      </c>
      <c r="AJ72" s="92">
        <v>0</v>
      </c>
      <c r="AK72" s="92">
        <v>0</v>
      </c>
      <c r="AL72" s="92">
        <v>0</v>
      </c>
      <c r="AM72" s="92">
        <v>2</v>
      </c>
      <c r="AN72" s="237">
        <f t="shared" si="17"/>
        <v>0</v>
      </c>
      <c r="AO72" s="231">
        <f t="shared" si="18"/>
        <v>0</v>
      </c>
      <c r="AP72" s="231">
        <f t="shared" si="19"/>
        <v>0</v>
      </c>
      <c r="AQ72" s="231">
        <f t="shared" si="20"/>
        <v>0</v>
      </c>
      <c r="AR72" s="231">
        <f t="shared" si="21"/>
        <v>0</v>
      </c>
      <c r="AS72" s="237">
        <f t="shared" si="5"/>
        <v>0</v>
      </c>
      <c r="AT72" s="237">
        <f t="shared" si="6"/>
        <v>6</v>
      </c>
      <c r="AU72" s="121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92">
        <v>0</v>
      </c>
      <c r="BI72" s="92">
        <v>0</v>
      </c>
      <c r="BJ72" s="121">
        <v>0</v>
      </c>
      <c r="BK72" s="92">
        <v>0</v>
      </c>
      <c r="BL72" s="92">
        <v>0</v>
      </c>
      <c r="BM72" s="92">
        <v>0</v>
      </c>
      <c r="BN72" s="92">
        <v>0</v>
      </c>
      <c r="BO72" s="92">
        <v>0</v>
      </c>
      <c r="BP72" s="92">
        <v>0</v>
      </c>
      <c r="BQ72" s="92">
        <f>BQ73</f>
        <v>0</v>
      </c>
      <c r="BR72" s="120">
        <v>0</v>
      </c>
      <c r="BS72" s="120">
        <v>0</v>
      </c>
      <c r="BT72" s="120">
        <v>0</v>
      </c>
      <c r="BU72" s="120">
        <v>0</v>
      </c>
      <c r="BV72" s="120">
        <f>BV73</f>
        <v>6</v>
      </c>
      <c r="BW72" s="120">
        <f t="shared" si="23"/>
        <v>0</v>
      </c>
      <c r="BX72" s="92">
        <v>0</v>
      </c>
      <c r="BY72" s="92">
        <f t="shared" si="24"/>
        <v>-0.88430083333333342</v>
      </c>
      <c r="BZ72" s="92">
        <f t="shared" si="25"/>
        <v>-100</v>
      </c>
      <c r="CA72" s="261" t="s">
        <v>416</v>
      </c>
    </row>
    <row r="73" spans="1:80" ht="63">
      <c r="A73" s="108" t="s">
        <v>854</v>
      </c>
      <c r="B73" s="109" t="s">
        <v>235</v>
      </c>
      <c r="C73" s="110" t="s">
        <v>236</v>
      </c>
      <c r="D73" s="198">
        <v>0</v>
      </c>
      <c r="E73" s="120">
        <f t="shared" si="38"/>
        <v>0</v>
      </c>
      <c r="F73" s="120">
        <f t="shared" si="39"/>
        <v>0</v>
      </c>
      <c r="G73" s="120">
        <f t="shared" si="40"/>
        <v>0</v>
      </c>
      <c r="H73" s="120">
        <f t="shared" si="41"/>
        <v>0</v>
      </c>
      <c r="I73" s="120">
        <f t="shared" si="42"/>
        <v>0</v>
      </c>
      <c r="J73" s="92">
        <f t="shared" si="43"/>
        <v>0</v>
      </c>
      <c r="K73" s="92">
        <f t="shared" si="44"/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121">
        <v>0</v>
      </c>
      <c r="S73" s="92">
        <v>0</v>
      </c>
      <c r="T73" s="92">
        <v>0</v>
      </c>
      <c r="U73" s="92">
        <v>0</v>
      </c>
      <c r="V73" s="92">
        <v>0</v>
      </c>
      <c r="W73" s="93">
        <v>0</v>
      </c>
      <c r="X73" s="93">
        <v>0</v>
      </c>
      <c r="Y73" s="93">
        <v>0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92">
        <v>0</v>
      </c>
      <c r="AG73" s="92">
        <v>0</v>
      </c>
      <c r="AH73" s="92">
        <f>'12'!H70</f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237">
        <f t="shared" si="17"/>
        <v>0</v>
      </c>
      <c r="AO73" s="231">
        <f t="shared" si="18"/>
        <v>0</v>
      </c>
      <c r="AP73" s="231">
        <f t="shared" si="19"/>
        <v>0</v>
      </c>
      <c r="AQ73" s="231">
        <f t="shared" si="20"/>
        <v>0</v>
      </c>
      <c r="AR73" s="231">
        <f t="shared" si="21"/>
        <v>0</v>
      </c>
      <c r="AS73" s="237">
        <f t="shared" si="5"/>
        <v>0</v>
      </c>
      <c r="AT73" s="237">
        <f t="shared" si="6"/>
        <v>6</v>
      </c>
      <c r="AU73" s="121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121">
        <v>0</v>
      </c>
      <c r="BK73" s="92">
        <v>0</v>
      </c>
      <c r="BL73" s="92">
        <v>0</v>
      </c>
      <c r="BM73" s="92">
        <v>0</v>
      </c>
      <c r="BN73" s="92">
        <v>0</v>
      </c>
      <c r="BO73" s="92">
        <v>0</v>
      </c>
      <c r="BP73" s="92">
        <v>0</v>
      </c>
      <c r="BQ73" s="92">
        <f>'12'!I70</f>
        <v>0</v>
      </c>
      <c r="BR73" s="120">
        <v>0</v>
      </c>
      <c r="BS73" s="120">
        <v>0</v>
      </c>
      <c r="BT73" s="120">
        <v>0</v>
      </c>
      <c r="BU73" s="120">
        <v>0</v>
      </c>
      <c r="BV73" s="120">
        <v>6</v>
      </c>
      <c r="BW73" s="120">
        <f t="shared" si="23"/>
        <v>0</v>
      </c>
      <c r="BX73" s="92">
        <v>0</v>
      </c>
      <c r="BY73" s="92">
        <f t="shared" si="24"/>
        <v>0</v>
      </c>
      <c r="BZ73" s="92" t="e">
        <f t="shared" si="25"/>
        <v>#DIV/0!</v>
      </c>
      <c r="CA73" s="261" t="s">
        <v>416</v>
      </c>
    </row>
    <row r="74" spans="1:80" ht="47.25" hidden="1">
      <c r="A74" s="108" t="s">
        <v>854</v>
      </c>
      <c r="B74" s="109" t="s">
        <v>237</v>
      </c>
      <c r="C74" s="110" t="s">
        <v>238</v>
      </c>
      <c r="D74" s="198">
        <v>9.0670486719999999E-2</v>
      </c>
      <c r="E74" s="120">
        <f t="shared" si="38"/>
        <v>0</v>
      </c>
      <c r="F74" s="120">
        <f t="shared" si="39"/>
        <v>0</v>
      </c>
      <c r="G74" s="120">
        <f t="shared" si="40"/>
        <v>0</v>
      </c>
      <c r="H74" s="120">
        <f t="shared" si="41"/>
        <v>0</v>
      </c>
      <c r="I74" s="120">
        <f t="shared" si="42"/>
        <v>0</v>
      </c>
      <c r="J74" s="92">
        <f t="shared" si="43"/>
        <v>0</v>
      </c>
      <c r="K74" s="92">
        <f t="shared" si="44"/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121">
        <v>0</v>
      </c>
      <c r="S74" s="92">
        <v>0</v>
      </c>
      <c r="T74" s="92">
        <v>0</v>
      </c>
      <c r="U74" s="92">
        <v>0</v>
      </c>
      <c r="V74" s="92">
        <v>0</v>
      </c>
      <c r="W74" s="93">
        <v>0</v>
      </c>
      <c r="X74" s="93">
        <v>0</v>
      </c>
      <c r="Y74" s="93">
        <v>0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237">
        <f t="shared" si="17"/>
        <v>0</v>
      </c>
      <c r="AO74" s="231">
        <f t="shared" si="18"/>
        <v>0</v>
      </c>
      <c r="AP74" s="231">
        <f t="shared" si="19"/>
        <v>0</v>
      </c>
      <c r="AQ74" s="231">
        <f t="shared" si="20"/>
        <v>0</v>
      </c>
      <c r="AR74" s="231">
        <f t="shared" si="21"/>
        <v>0</v>
      </c>
      <c r="AS74" s="237">
        <f t="shared" si="5"/>
        <v>0</v>
      </c>
      <c r="AT74" s="237">
        <f t="shared" si="6"/>
        <v>0</v>
      </c>
      <c r="AU74" s="121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0</v>
      </c>
      <c r="BA74" s="120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121">
        <v>0</v>
      </c>
      <c r="BK74" s="92">
        <v>0</v>
      </c>
      <c r="BL74" s="92">
        <v>0</v>
      </c>
      <c r="BM74" s="92">
        <v>0</v>
      </c>
      <c r="BN74" s="92">
        <v>0</v>
      </c>
      <c r="BO74" s="92">
        <v>0</v>
      </c>
      <c r="BP74" s="92">
        <v>0</v>
      </c>
      <c r="BQ74" s="92">
        <v>0</v>
      </c>
      <c r="BR74" s="120">
        <v>0</v>
      </c>
      <c r="BS74" s="120">
        <v>0</v>
      </c>
      <c r="BT74" s="120">
        <v>0</v>
      </c>
      <c r="BU74" s="120">
        <v>0</v>
      </c>
      <c r="BV74" s="120">
        <v>0</v>
      </c>
      <c r="BW74" s="120">
        <f t="shared" si="23"/>
        <v>0</v>
      </c>
      <c r="BX74" s="92">
        <v>0</v>
      </c>
      <c r="BY74" s="92">
        <f t="shared" si="24"/>
        <v>0</v>
      </c>
      <c r="BZ74" s="92" t="e">
        <f t="shared" si="25"/>
        <v>#DIV/0!</v>
      </c>
      <c r="CA74" s="261" t="s">
        <v>416</v>
      </c>
    </row>
    <row r="75" spans="1:80" s="176" customFormat="1" ht="63" hidden="1">
      <c r="A75" s="233" t="s">
        <v>854</v>
      </c>
      <c r="B75" s="249" t="s">
        <v>239</v>
      </c>
      <c r="C75" s="235" t="s">
        <v>240</v>
      </c>
      <c r="D75" s="236">
        <f>F75</f>
        <v>0</v>
      </c>
      <c r="E75" s="236">
        <f t="shared" si="38"/>
        <v>0</v>
      </c>
      <c r="F75" s="236">
        <f t="shared" si="39"/>
        <v>0</v>
      </c>
      <c r="G75" s="236">
        <f t="shared" si="40"/>
        <v>0</v>
      </c>
      <c r="H75" s="236">
        <f t="shared" si="41"/>
        <v>0</v>
      </c>
      <c r="I75" s="236">
        <f t="shared" si="42"/>
        <v>0</v>
      </c>
      <c r="J75" s="231">
        <f t="shared" si="43"/>
        <v>0</v>
      </c>
      <c r="K75" s="231">
        <f t="shared" si="44"/>
        <v>0</v>
      </c>
      <c r="L75" s="231">
        <v>0</v>
      </c>
      <c r="M75" s="231">
        <v>0</v>
      </c>
      <c r="N75" s="231">
        <v>0</v>
      </c>
      <c r="O75" s="231">
        <v>0</v>
      </c>
      <c r="P75" s="231">
        <v>0</v>
      </c>
      <c r="Q75" s="231">
        <v>0</v>
      </c>
      <c r="R75" s="237">
        <v>0</v>
      </c>
      <c r="S75" s="231">
        <v>0</v>
      </c>
      <c r="T75" s="231">
        <v>0</v>
      </c>
      <c r="U75" s="231">
        <v>0</v>
      </c>
      <c r="V75" s="231">
        <v>0</v>
      </c>
      <c r="W75" s="244">
        <v>0</v>
      </c>
      <c r="X75" s="244">
        <v>0</v>
      </c>
      <c r="Y75" s="244">
        <v>0</v>
      </c>
      <c r="Z75" s="236">
        <v>0</v>
      </c>
      <c r="AA75" s="236">
        <v>0</v>
      </c>
      <c r="AB75" s="236">
        <v>0</v>
      </c>
      <c r="AC75" s="236">
        <v>0</v>
      </c>
      <c r="AD75" s="236">
        <v>0</v>
      </c>
      <c r="AE75" s="236">
        <v>0</v>
      </c>
      <c r="AF75" s="231">
        <v>0</v>
      </c>
      <c r="AG75" s="231">
        <v>0</v>
      </c>
      <c r="AH75" s="231">
        <v>0</v>
      </c>
      <c r="AI75" s="231">
        <v>0</v>
      </c>
      <c r="AJ75" s="231">
        <v>0</v>
      </c>
      <c r="AK75" s="231">
        <v>0</v>
      </c>
      <c r="AL75" s="231">
        <v>0</v>
      </c>
      <c r="AM75" s="231">
        <v>0</v>
      </c>
      <c r="AN75" s="237">
        <f t="shared" si="17"/>
        <v>0</v>
      </c>
      <c r="AO75" s="231">
        <f t="shared" si="18"/>
        <v>0</v>
      </c>
      <c r="AP75" s="231">
        <f t="shared" si="19"/>
        <v>0</v>
      </c>
      <c r="AQ75" s="231">
        <f t="shared" si="20"/>
        <v>0</v>
      </c>
      <c r="AR75" s="231">
        <f t="shared" si="21"/>
        <v>0</v>
      </c>
      <c r="AS75" s="237">
        <f t="shared" si="5"/>
        <v>0</v>
      </c>
      <c r="AT75" s="237">
        <f t="shared" si="6"/>
        <v>0</v>
      </c>
      <c r="AU75" s="175">
        <v>0</v>
      </c>
      <c r="AV75" s="174">
        <v>0</v>
      </c>
      <c r="AW75" s="174">
        <v>0</v>
      </c>
      <c r="AX75" s="174">
        <v>0</v>
      </c>
      <c r="AY75" s="174">
        <v>0</v>
      </c>
      <c r="AZ75" s="174">
        <v>0</v>
      </c>
      <c r="BA75" s="174">
        <v>0</v>
      </c>
      <c r="BB75" s="167">
        <v>0</v>
      </c>
      <c r="BC75" s="167">
        <v>0</v>
      </c>
      <c r="BD75" s="167">
        <v>0</v>
      </c>
      <c r="BE75" s="167">
        <v>0</v>
      </c>
      <c r="BF75" s="167">
        <v>0</v>
      </c>
      <c r="BG75" s="167">
        <v>0</v>
      </c>
      <c r="BH75" s="167">
        <v>0</v>
      </c>
      <c r="BI75" s="167">
        <v>0</v>
      </c>
      <c r="BJ75" s="175">
        <v>0</v>
      </c>
      <c r="BK75" s="167">
        <v>0</v>
      </c>
      <c r="BL75" s="167">
        <v>0</v>
      </c>
      <c r="BM75" s="167">
        <v>0</v>
      </c>
      <c r="BN75" s="167">
        <v>0</v>
      </c>
      <c r="BO75" s="167">
        <v>0</v>
      </c>
      <c r="BP75" s="167">
        <v>0</v>
      </c>
      <c r="BQ75" s="167">
        <v>0</v>
      </c>
      <c r="BR75" s="174">
        <v>0</v>
      </c>
      <c r="BS75" s="174">
        <v>0</v>
      </c>
      <c r="BT75" s="174">
        <v>0</v>
      </c>
      <c r="BU75" s="174">
        <v>0</v>
      </c>
      <c r="BV75" s="174">
        <v>0</v>
      </c>
      <c r="BW75" s="174">
        <f t="shared" si="23"/>
        <v>0</v>
      </c>
      <c r="BX75" s="167">
        <v>0</v>
      </c>
      <c r="BY75" s="167">
        <f t="shared" si="24"/>
        <v>0</v>
      </c>
      <c r="BZ75" s="167" t="e">
        <f t="shared" si="25"/>
        <v>#DIV/0!</v>
      </c>
      <c r="CA75" s="262"/>
      <c r="CB75" s="177"/>
    </row>
    <row r="76" spans="1:80" ht="63">
      <c r="A76" s="170" t="s">
        <v>854</v>
      </c>
      <c r="B76" s="171" t="s">
        <v>241</v>
      </c>
      <c r="C76" s="172" t="s">
        <v>242</v>
      </c>
      <c r="D76" s="198">
        <v>0</v>
      </c>
      <c r="E76" s="198">
        <f t="shared" ref="E76:K79" si="221">L76+S76+Z76+AG76</f>
        <v>0</v>
      </c>
      <c r="F76" s="198">
        <f t="shared" si="221"/>
        <v>0.88430083333333342</v>
      </c>
      <c r="G76" s="198">
        <f t="shared" si="221"/>
        <v>0</v>
      </c>
      <c r="H76" s="198">
        <f t="shared" si="221"/>
        <v>0</v>
      </c>
      <c r="I76" s="198">
        <f t="shared" si="221"/>
        <v>0</v>
      </c>
      <c r="J76" s="166">
        <f t="shared" si="221"/>
        <v>0</v>
      </c>
      <c r="K76" s="166">
        <f t="shared" si="221"/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99">
        <v>0</v>
      </c>
      <c r="S76" s="166">
        <v>0</v>
      </c>
      <c r="T76" s="166">
        <v>0</v>
      </c>
      <c r="U76" s="166">
        <v>0</v>
      </c>
      <c r="V76" s="166">
        <v>0</v>
      </c>
      <c r="W76" s="187">
        <v>0</v>
      </c>
      <c r="X76" s="187">
        <v>0</v>
      </c>
      <c r="Y76" s="187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198">
        <v>0</v>
      </c>
      <c r="AF76" s="166">
        <v>0</v>
      </c>
      <c r="AG76" s="166">
        <v>0</v>
      </c>
      <c r="AH76" s="166">
        <f>'12'!P73</f>
        <v>0.88430083333333342</v>
      </c>
      <c r="AI76" s="166">
        <v>0</v>
      </c>
      <c r="AJ76" s="166">
        <v>0</v>
      </c>
      <c r="AK76" s="166">
        <v>0</v>
      </c>
      <c r="AL76" s="166">
        <v>0</v>
      </c>
      <c r="AM76" s="166">
        <v>0</v>
      </c>
      <c r="AN76" s="237">
        <f t="shared" si="17"/>
        <v>0</v>
      </c>
      <c r="AO76" s="231">
        <f t="shared" si="18"/>
        <v>0</v>
      </c>
      <c r="AP76" s="231">
        <f t="shared" si="19"/>
        <v>0</v>
      </c>
      <c r="AQ76" s="231">
        <f t="shared" si="20"/>
        <v>0</v>
      </c>
      <c r="AR76" s="231">
        <f t="shared" si="21"/>
        <v>0</v>
      </c>
      <c r="AS76" s="237">
        <f t="shared" si="5"/>
        <v>0</v>
      </c>
      <c r="AT76" s="237">
        <f t="shared" si="6"/>
        <v>0</v>
      </c>
      <c r="AU76" s="199">
        <v>0</v>
      </c>
      <c r="AV76" s="198">
        <v>0</v>
      </c>
      <c r="AW76" s="198">
        <v>0</v>
      </c>
      <c r="AX76" s="198">
        <v>0</v>
      </c>
      <c r="AY76" s="198">
        <v>0</v>
      </c>
      <c r="AZ76" s="198">
        <v>0</v>
      </c>
      <c r="BA76" s="198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66">
        <v>0</v>
      </c>
      <c r="BH76" s="166">
        <v>0</v>
      </c>
      <c r="BI76" s="166">
        <v>0</v>
      </c>
      <c r="BJ76" s="199">
        <v>0</v>
      </c>
      <c r="BK76" s="166">
        <v>0</v>
      </c>
      <c r="BL76" s="166">
        <v>0</v>
      </c>
      <c r="BM76" s="166">
        <v>0</v>
      </c>
      <c r="BN76" s="166">
        <v>0</v>
      </c>
      <c r="BO76" s="166">
        <v>0</v>
      </c>
      <c r="BP76" s="166">
        <v>0</v>
      </c>
      <c r="BQ76" s="166">
        <v>0</v>
      </c>
      <c r="BR76" s="198">
        <v>0</v>
      </c>
      <c r="BS76" s="198">
        <v>0</v>
      </c>
      <c r="BT76" s="198">
        <v>0</v>
      </c>
      <c r="BU76" s="198">
        <v>0</v>
      </c>
      <c r="BV76" s="198">
        <v>0</v>
      </c>
      <c r="BW76" s="198">
        <f t="shared" si="23"/>
        <v>0</v>
      </c>
      <c r="BX76" s="166">
        <v>0</v>
      </c>
      <c r="BY76" s="166">
        <f t="shared" si="24"/>
        <v>-0.88430083333333342</v>
      </c>
      <c r="BZ76" s="166">
        <f t="shared" si="25"/>
        <v>-100</v>
      </c>
      <c r="CA76" s="263" t="s">
        <v>416</v>
      </c>
    </row>
    <row r="77" spans="1:80" ht="47.25" hidden="1">
      <c r="A77" s="170" t="s">
        <v>854</v>
      </c>
      <c r="B77" s="171" t="s">
        <v>243</v>
      </c>
      <c r="C77" s="172" t="s">
        <v>244</v>
      </c>
      <c r="D77" s="198">
        <v>0</v>
      </c>
      <c r="E77" s="198">
        <f t="shared" si="221"/>
        <v>0</v>
      </c>
      <c r="F77" s="198">
        <f t="shared" si="221"/>
        <v>0</v>
      </c>
      <c r="G77" s="198">
        <f t="shared" si="221"/>
        <v>0</v>
      </c>
      <c r="H77" s="198">
        <f t="shared" si="221"/>
        <v>0</v>
      </c>
      <c r="I77" s="198">
        <f t="shared" si="221"/>
        <v>0</v>
      </c>
      <c r="J77" s="166">
        <f t="shared" si="221"/>
        <v>0</v>
      </c>
      <c r="K77" s="166">
        <f t="shared" si="221"/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99">
        <v>0</v>
      </c>
      <c r="S77" s="166">
        <v>0</v>
      </c>
      <c r="T77" s="166">
        <v>0</v>
      </c>
      <c r="U77" s="166">
        <v>0</v>
      </c>
      <c r="V77" s="166">
        <v>0</v>
      </c>
      <c r="W77" s="187">
        <v>0</v>
      </c>
      <c r="X77" s="187">
        <v>0</v>
      </c>
      <c r="Y77" s="187">
        <v>0</v>
      </c>
      <c r="Z77" s="198">
        <v>0</v>
      </c>
      <c r="AA77" s="198">
        <v>0</v>
      </c>
      <c r="AB77" s="198">
        <v>0</v>
      </c>
      <c r="AC77" s="198">
        <v>0</v>
      </c>
      <c r="AD77" s="198">
        <v>0</v>
      </c>
      <c r="AE77" s="198">
        <v>0</v>
      </c>
      <c r="AF77" s="166">
        <v>0</v>
      </c>
      <c r="AG77" s="166">
        <v>0</v>
      </c>
      <c r="AH77" s="166">
        <v>0</v>
      </c>
      <c r="AI77" s="166">
        <v>0</v>
      </c>
      <c r="AJ77" s="166">
        <v>0</v>
      </c>
      <c r="AK77" s="166">
        <v>0</v>
      </c>
      <c r="AL77" s="166">
        <v>0</v>
      </c>
      <c r="AM77" s="166">
        <v>0</v>
      </c>
      <c r="AN77" s="237">
        <f t="shared" si="17"/>
        <v>0</v>
      </c>
      <c r="AO77" s="231">
        <f t="shared" si="18"/>
        <v>0</v>
      </c>
      <c r="AP77" s="231">
        <f t="shared" si="19"/>
        <v>0</v>
      </c>
      <c r="AQ77" s="231">
        <f t="shared" si="20"/>
        <v>0</v>
      </c>
      <c r="AR77" s="231">
        <f t="shared" si="21"/>
        <v>0</v>
      </c>
      <c r="AS77" s="237">
        <f t="shared" si="5"/>
        <v>0</v>
      </c>
      <c r="AT77" s="237">
        <f t="shared" si="6"/>
        <v>0</v>
      </c>
      <c r="AU77" s="199">
        <v>0</v>
      </c>
      <c r="AV77" s="198">
        <v>0</v>
      </c>
      <c r="AW77" s="198">
        <v>0</v>
      </c>
      <c r="AX77" s="198">
        <v>0</v>
      </c>
      <c r="AY77" s="198">
        <v>0</v>
      </c>
      <c r="AZ77" s="198">
        <v>0</v>
      </c>
      <c r="BA77" s="198">
        <v>0</v>
      </c>
      <c r="BB77" s="166">
        <v>0</v>
      </c>
      <c r="BC77" s="166">
        <v>0</v>
      </c>
      <c r="BD77" s="166">
        <v>0</v>
      </c>
      <c r="BE77" s="166">
        <v>0</v>
      </c>
      <c r="BF77" s="166">
        <v>0</v>
      </c>
      <c r="BG77" s="166">
        <v>0</v>
      </c>
      <c r="BH77" s="166">
        <v>0</v>
      </c>
      <c r="BI77" s="166">
        <v>0</v>
      </c>
      <c r="BJ77" s="199">
        <v>0</v>
      </c>
      <c r="BK77" s="166">
        <v>0</v>
      </c>
      <c r="BL77" s="166">
        <v>0</v>
      </c>
      <c r="BM77" s="166">
        <v>0</v>
      </c>
      <c r="BN77" s="166">
        <v>0</v>
      </c>
      <c r="BO77" s="166">
        <v>0</v>
      </c>
      <c r="BP77" s="166">
        <v>0</v>
      </c>
      <c r="BQ77" s="166">
        <v>0</v>
      </c>
      <c r="BR77" s="198">
        <v>0</v>
      </c>
      <c r="BS77" s="198">
        <v>0</v>
      </c>
      <c r="BT77" s="198">
        <v>0</v>
      </c>
      <c r="BU77" s="198">
        <v>0</v>
      </c>
      <c r="BV77" s="198">
        <v>0</v>
      </c>
      <c r="BW77" s="198">
        <f t="shared" si="23"/>
        <v>0</v>
      </c>
      <c r="BX77" s="166">
        <v>0</v>
      </c>
      <c r="BY77" s="166">
        <f t="shared" si="24"/>
        <v>0</v>
      </c>
      <c r="BZ77" s="166" t="e">
        <f t="shared" si="25"/>
        <v>#DIV/0!</v>
      </c>
      <c r="CA77" s="263" t="s">
        <v>416</v>
      </c>
    </row>
    <row r="78" spans="1:80" ht="63">
      <c r="A78" s="170" t="s">
        <v>859</v>
      </c>
      <c r="B78" s="188" t="s">
        <v>445</v>
      </c>
      <c r="C78" s="172" t="s">
        <v>416</v>
      </c>
      <c r="D78" s="198" t="s">
        <v>416</v>
      </c>
      <c r="E78" s="198">
        <f t="shared" si="221"/>
        <v>0</v>
      </c>
      <c r="F78" s="198">
        <f t="shared" si="221"/>
        <v>0</v>
      </c>
      <c r="G78" s="198">
        <f t="shared" si="221"/>
        <v>0</v>
      </c>
      <c r="H78" s="198">
        <f t="shared" si="221"/>
        <v>0</v>
      </c>
      <c r="I78" s="198">
        <f t="shared" si="221"/>
        <v>0</v>
      </c>
      <c r="J78" s="166">
        <f t="shared" si="221"/>
        <v>0</v>
      </c>
      <c r="K78" s="166">
        <f t="shared" si="221"/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99">
        <v>0</v>
      </c>
      <c r="S78" s="166">
        <v>0</v>
      </c>
      <c r="T78" s="166">
        <v>0</v>
      </c>
      <c r="U78" s="166">
        <v>0</v>
      </c>
      <c r="V78" s="166">
        <v>0</v>
      </c>
      <c r="W78" s="187">
        <v>0</v>
      </c>
      <c r="X78" s="187">
        <v>0</v>
      </c>
      <c r="Y78" s="187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0</v>
      </c>
      <c r="AE78" s="198">
        <v>0</v>
      </c>
      <c r="AF78" s="166">
        <v>0</v>
      </c>
      <c r="AG78" s="166">
        <v>0</v>
      </c>
      <c r="AH78" s="166">
        <v>0</v>
      </c>
      <c r="AI78" s="166">
        <v>0</v>
      </c>
      <c r="AJ78" s="166">
        <v>0</v>
      </c>
      <c r="AK78" s="166">
        <v>0</v>
      </c>
      <c r="AL78" s="166">
        <v>0</v>
      </c>
      <c r="AM78" s="166">
        <v>0</v>
      </c>
      <c r="AN78" s="237">
        <f t="shared" si="17"/>
        <v>0</v>
      </c>
      <c r="AO78" s="231">
        <f t="shared" si="18"/>
        <v>0</v>
      </c>
      <c r="AP78" s="231">
        <f t="shared" si="19"/>
        <v>0</v>
      </c>
      <c r="AQ78" s="231">
        <f t="shared" si="20"/>
        <v>0</v>
      </c>
      <c r="AR78" s="231">
        <f t="shared" si="21"/>
        <v>0</v>
      </c>
      <c r="AS78" s="237">
        <f t="shared" si="5"/>
        <v>0</v>
      </c>
      <c r="AT78" s="237">
        <f t="shared" si="6"/>
        <v>0</v>
      </c>
      <c r="AU78" s="199">
        <v>0</v>
      </c>
      <c r="AV78" s="198">
        <v>0</v>
      </c>
      <c r="AW78" s="198">
        <v>0</v>
      </c>
      <c r="AX78" s="198">
        <v>0</v>
      </c>
      <c r="AY78" s="198">
        <v>0</v>
      </c>
      <c r="AZ78" s="198">
        <v>0</v>
      </c>
      <c r="BA78" s="198">
        <v>0</v>
      </c>
      <c r="BB78" s="166">
        <v>0</v>
      </c>
      <c r="BC78" s="166">
        <v>0</v>
      </c>
      <c r="BD78" s="166">
        <v>0</v>
      </c>
      <c r="BE78" s="166">
        <v>0</v>
      </c>
      <c r="BF78" s="166">
        <v>0</v>
      </c>
      <c r="BG78" s="166">
        <v>0</v>
      </c>
      <c r="BH78" s="166">
        <v>0</v>
      </c>
      <c r="BI78" s="166">
        <v>0</v>
      </c>
      <c r="BJ78" s="199">
        <v>0</v>
      </c>
      <c r="BK78" s="166">
        <v>0</v>
      </c>
      <c r="BL78" s="166">
        <v>0</v>
      </c>
      <c r="BM78" s="166">
        <v>0</v>
      </c>
      <c r="BN78" s="166">
        <v>0</v>
      </c>
      <c r="BO78" s="166">
        <v>0</v>
      </c>
      <c r="BP78" s="166">
        <v>0</v>
      </c>
      <c r="BQ78" s="166">
        <v>0</v>
      </c>
      <c r="BR78" s="198">
        <v>0</v>
      </c>
      <c r="BS78" s="198">
        <v>0</v>
      </c>
      <c r="BT78" s="198">
        <v>0</v>
      </c>
      <c r="BU78" s="198">
        <v>0</v>
      </c>
      <c r="BV78" s="198">
        <v>0</v>
      </c>
      <c r="BW78" s="198">
        <f t="shared" si="23"/>
        <v>0</v>
      </c>
      <c r="BX78" s="166">
        <v>0</v>
      </c>
      <c r="BY78" s="166">
        <f t="shared" si="24"/>
        <v>0</v>
      </c>
      <c r="BZ78" s="166" t="e">
        <f t="shared" si="25"/>
        <v>#DIV/0!</v>
      </c>
      <c r="CA78" s="263" t="s">
        <v>416</v>
      </c>
    </row>
    <row r="79" spans="1:80" ht="47.25">
      <c r="A79" s="170" t="s">
        <v>381</v>
      </c>
      <c r="B79" s="188" t="s">
        <v>446</v>
      </c>
      <c r="C79" s="172" t="s">
        <v>416</v>
      </c>
      <c r="D79" s="198">
        <f>D80</f>
        <v>0</v>
      </c>
      <c r="E79" s="198">
        <f t="shared" si="221"/>
        <v>0</v>
      </c>
      <c r="F79" s="198">
        <f t="shared" si="221"/>
        <v>2.3412293000000002</v>
      </c>
      <c r="G79" s="198">
        <f t="shared" ref="G79" si="222">N79+U79+AB79+AI79</f>
        <v>0.16</v>
      </c>
      <c r="H79" s="198">
        <f t="shared" ref="H79" si="223">O79+V79+AC79+AJ79</f>
        <v>0</v>
      </c>
      <c r="I79" s="198">
        <f t="shared" ref="I79" si="224">P79+W79+AD79+AK79</f>
        <v>0.73699999999999999</v>
      </c>
      <c r="J79" s="198">
        <f t="shared" ref="J79" si="225">Q79+X79+AE79+AL79</f>
        <v>0</v>
      </c>
      <c r="K79" s="198">
        <f t="shared" ref="K79" si="226">R79+Y79+AF79+AM79</f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99">
        <v>0</v>
      </c>
      <c r="S79" s="166">
        <v>0</v>
      </c>
      <c r="T79" s="166">
        <v>0</v>
      </c>
      <c r="U79" s="166">
        <v>0</v>
      </c>
      <c r="V79" s="166">
        <v>0</v>
      </c>
      <c r="W79" s="187">
        <v>0</v>
      </c>
      <c r="X79" s="187">
        <v>0</v>
      </c>
      <c r="Y79" s="187">
        <v>0</v>
      </c>
      <c r="Z79" s="198">
        <v>0</v>
      </c>
      <c r="AA79" s="198">
        <v>0</v>
      </c>
      <c r="AB79" s="198">
        <v>0</v>
      </c>
      <c r="AC79" s="198">
        <v>0</v>
      </c>
      <c r="AD79" s="198">
        <v>0</v>
      </c>
      <c r="AE79" s="198">
        <v>0</v>
      </c>
      <c r="AF79" s="166">
        <v>0</v>
      </c>
      <c r="AG79" s="166">
        <v>0</v>
      </c>
      <c r="AH79" s="166">
        <f>AH80</f>
        <v>2.3412293000000002</v>
      </c>
      <c r="AI79" s="166">
        <f t="shared" ref="AI79:AM79" si="227">AI80</f>
        <v>0.16</v>
      </c>
      <c r="AJ79" s="166">
        <f t="shared" si="227"/>
        <v>0</v>
      </c>
      <c r="AK79" s="166">
        <f t="shared" si="227"/>
        <v>0.73699999999999999</v>
      </c>
      <c r="AL79" s="166">
        <f t="shared" si="227"/>
        <v>0</v>
      </c>
      <c r="AM79" s="166">
        <f t="shared" si="227"/>
        <v>0</v>
      </c>
      <c r="AN79" s="237">
        <f t="shared" si="17"/>
        <v>0</v>
      </c>
      <c r="AO79" s="231">
        <f t="shared" si="18"/>
        <v>0</v>
      </c>
      <c r="AP79" s="231">
        <f t="shared" si="19"/>
        <v>0</v>
      </c>
      <c r="AQ79" s="231">
        <f t="shared" si="20"/>
        <v>0</v>
      </c>
      <c r="AR79" s="231">
        <f t="shared" si="21"/>
        <v>0</v>
      </c>
      <c r="AS79" s="237">
        <f t="shared" si="5"/>
        <v>0</v>
      </c>
      <c r="AT79" s="237">
        <f t="shared" si="6"/>
        <v>0</v>
      </c>
      <c r="AU79" s="199">
        <v>0</v>
      </c>
      <c r="AV79" s="198">
        <v>0</v>
      </c>
      <c r="AW79" s="198">
        <v>0</v>
      </c>
      <c r="AX79" s="198">
        <v>0</v>
      </c>
      <c r="AY79" s="198">
        <v>0</v>
      </c>
      <c r="AZ79" s="198">
        <v>0</v>
      </c>
      <c r="BA79" s="198">
        <v>0</v>
      </c>
      <c r="BB79" s="166">
        <v>0</v>
      </c>
      <c r="BC79" s="166">
        <v>0</v>
      </c>
      <c r="BD79" s="166">
        <v>0</v>
      </c>
      <c r="BE79" s="166">
        <v>0</v>
      </c>
      <c r="BF79" s="166">
        <v>0</v>
      </c>
      <c r="BG79" s="166">
        <v>0</v>
      </c>
      <c r="BH79" s="166">
        <v>0</v>
      </c>
      <c r="BI79" s="166">
        <v>0</v>
      </c>
      <c r="BJ79" s="199">
        <v>0</v>
      </c>
      <c r="BK79" s="166">
        <v>0</v>
      </c>
      <c r="BL79" s="166">
        <v>0</v>
      </c>
      <c r="BM79" s="166">
        <v>0</v>
      </c>
      <c r="BN79" s="166">
        <v>0</v>
      </c>
      <c r="BO79" s="166">
        <v>0</v>
      </c>
      <c r="BP79" s="166">
        <v>0</v>
      </c>
      <c r="BQ79" s="166">
        <f>BQ80</f>
        <v>0</v>
      </c>
      <c r="BR79" s="198">
        <v>0</v>
      </c>
      <c r="BS79" s="198">
        <v>0</v>
      </c>
      <c r="BT79" s="198">
        <v>0</v>
      </c>
      <c r="BU79" s="198">
        <v>0</v>
      </c>
      <c r="BV79" s="198">
        <v>0</v>
      </c>
      <c r="BW79" s="198">
        <f t="shared" si="23"/>
        <v>0</v>
      </c>
      <c r="BX79" s="166">
        <v>0</v>
      </c>
      <c r="BY79" s="166">
        <f t="shared" si="24"/>
        <v>-2.3412293000000002</v>
      </c>
      <c r="BZ79" s="166">
        <f t="shared" si="25"/>
        <v>-100</v>
      </c>
      <c r="CA79" s="263" t="s">
        <v>416</v>
      </c>
    </row>
    <row r="80" spans="1:80" ht="31.5">
      <c r="A80" s="170" t="s">
        <v>447</v>
      </c>
      <c r="B80" s="188" t="s">
        <v>448</v>
      </c>
      <c r="C80" s="172" t="s">
        <v>416</v>
      </c>
      <c r="D80" s="198">
        <f>D82</f>
        <v>0</v>
      </c>
      <c r="E80" s="198">
        <f t="shared" ref="E80:E89" si="228">L80+S80+Z80+AG80</f>
        <v>0</v>
      </c>
      <c r="F80" s="198">
        <f t="shared" ref="F80:F89" si="229">M80+T80+AA80+AH80</f>
        <v>2.3412293000000002</v>
      </c>
      <c r="G80" s="198">
        <f t="shared" ref="G80:G89" si="230">N80+U80+AB80+AI80</f>
        <v>0.16</v>
      </c>
      <c r="H80" s="198">
        <f t="shared" ref="H80:H89" si="231">O80+V80+AC80+AJ80</f>
        <v>0</v>
      </c>
      <c r="I80" s="198">
        <f t="shared" ref="I80:I89" si="232">P80+W80+AD80+AK80</f>
        <v>0.73699999999999999</v>
      </c>
      <c r="J80" s="166">
        <f t="shared" ref="J80:J89" si="233">Q80+X80+AE80+AL80</f>
        <v>0</v>
      </c>
      <c r="K80" s="166">
        <f t="shared" ref="K80:K89" si="234">R80+Y80+AF80+AM80</f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99">
        <v>0</v>
      </c>
      <c r="S80" s="166">
        <v>0</v>
      </c>
      <c r="T80" s="166">
        <v>0</v>
      </c>
      <c r="U80" s="166">
        <v>0</v>
      </c>
      <c r="V80" s="166">
        <v>0</v>
      </c>
      <c r="W80" s="187">
        <v>0</v>
      </c>
      <c r="X80" s="187">
        <v>0</v>
      </c>
      <c r="Y80" s="187">
        <v>0</v>
      </c>
      <c r="Z80" s="198">
        <v>0</v>
      </c>
      <c r="AA80" s="198">
        <v>0</v>
      </c>
      <c r="AB80" s="198">
        <v>0</v>
      </c>
      <c r="AC80" s="198">
        <v>0</v>
      </c>
      <c r="AD80" s="198">
        <v>0</v>
      </c>
      <c r="AE80" s="198">
        <v>0</v>
      </c>
      <c r="AF80" s="166">
        <v>0</v>
      </c>
      <c r="AG80" s="166">
        <v>0</v>
      </c>
      <c r="AH80" s="166">
        <f>AH82+AH83</f>
        <v>2.3412293000000002</v>
      </c>
      <c r="AI80" s="166">
        <f t="shared" ref="AI80:AM80" si="235">AI82+AI83</f>
        <v>0.16</v>
      </c>
      <c r="AJ80" s="166">
        <f t="shared" si="235"/>
        <v>0</v>
      </c>
      <c r="AK80" s="166">
        <f t="shared" si="235"/>
        <v>0.73699999999999999</v>
      </c>
      <c r="AL80" s="166">
        <f t="shared" si="235"/>
        <v>0</v>
      </c>
      <c r="AM80" s="166">
        <f t="shared" si="235"/>
        <v>0</v>
      </c>
      <c r="AN80" s="237">
        <f t="shared" si="17"/>
        <v>0</v>
      </c>
      <c r="AO80" s="231">
        <f t="shared" si="18"/>
        <v>0</v>
      </c>
      <c r="AP80" s="231">
        <f t="shared" si="19"/>
        <v>0</v>
      </c>
      <c r="AQ80" s="231">
        <f t="shared" si="20"/>
        <v>0</v>
      </c>
      <c r="AR80" s="231">
        <f t="shared" si="21"/>
        <v>0</v>
      </c>
      <c r="AS80" s="237">
        <f t="shared" si="5"/>
        <v>0</v>
      </c>
      <c r="AT80" s="237">
        <f t="shared" si="6"/>
        <v>0</v>
      </c>
      <c r="AU80" s="199">
        <f>AU81+AU82</f>
        <v>0</v>
      </c>
      <c r="AV80" s="199">
        <f t="shared" ref="AV80:BV80" si="236">AV81+AV82</f>
        <v>0</v>
      </c>
      <c r="AW80" s="199">
        <f t="shared" si="236"/>
        <v>0</v>
      </c>
      <c r="AX80" s="199">
        <f t="shared" si="236"/>
        <v>0</v>
      </c>
      <c r="AY80" s="199">
        <f t="shared" si="236"/>
        <v>0</v>
      </c>
      <c r="AZ80" s="199">
        <f t="shared" si="236"/>
        <v>0</v>
      </c>
      <c r="BA80" s="199">
        <f t="shared" si="236"/>
        <v>0</v>
      </c>
      <c r="BB80" s="199">
        <f t="shared" si="236"/>
        <v>0</v>
      </c>
      <c r="BC80" s="199">
        <f t="shared" si="236"/>
        <v>0</v>
      </c>
      <c r="BD80" s="199">
        <f t="shared" si="236"/>
        <v>0</v>
      </c>
      <c r="BE80" s="199">
        <f t="shared" si="236"/>
        <v>0</v>
      </c>
      <c r="BF80" s="199">
        <f t="shared" si="236"/>
        <v>0</v>
      </c>
      <c r="BG80" s="199">
        <f t="shared" si="236"/>
        <v>0</v>
      </c>
      <c r="BH80" s="199">
        <f t="shared" si="236"/>
        <v>0</v>
      </c>
      <c r="BI80" s="199">
        <f t="shared" si="236"/>
        <v>0</v>
      </c>
      <c r="BJ80" s="199">
        <f t="shared" si="236"/>
        <v>0</v>
      </c>
      <c r="BK80" s="199">
        <f t="shared" si="236"/>
        <v>0</v>
      </c>
      <c r="BL80" s="199">
        <f t="shared" si="236"/>
        <v>0</v>
      </c>
      <c r="BM80" s="199">
        <f t="shared" si="236"/>
        <v>0</v>
      </c>
      <c r="BN80" s="199">
        <f t="shared" si="236"/>
        <v>0</v>
      </c>
      <c r="BO80" s="199">
        <f t="shared" si="236"/>
        <v>0</v>
      </c>
      <c r="BP80" s="199">
        <f t="shared" si="236"/>
        <v>0</v>
      </c>
      <c r="BQ80" s="199">
        <f t="shared" si="236"/>
        <v>0</v>
      </c>
      <c r="BR80" s="199">
        <f t="shared" si="236"/>
        <v>0</v>
      </c>
      <c r="BS80" s="199">
        <f t="shared" si="236"/>
        <v>0</v>
      </c>
      <c r="BT80" s="199">
        <f t="shared" si="236"/>
        <v>0</v>
      </c>
      <c r="BU80" s="199">
        <f t="shared" si="236"/>
        <v>0</v>
      </c>
      <c r="BV80" s="199">
        <f t="shared" si="236"/>
        <v>0</v>
      </c>
      <c r="BW80" s="198">
        <f t="shared" si="23"/>
        <v>0</v>
      </c>
      <c r="BX80" s="166">
        <v>0</v>
      </c>
      <c r="BY80" s="166">
        <f t="shared" si="24"/>
        <v>-2.3412293000000002</v>
      </c>
      <c r="BZ80" s="166">
        <v>0</v>
      </c>
      <c r="CA80" s="263" t="s">
        <v>416</v>
      </c>
    </row>
    <row r="81" spans="1:80" ht="47.25" hidden="1">
      <c r="A81" s="170" t="s">
        <v>945</v>
      </c>
      <c r="B81" s="171" t="s">
        <v>245</v>
      </c>
      <c r="C81" s="172" t="s">
        <v>246</v>
      </c>
      <c r="D81" s="198">
        <v>0</v>
      </c>
      <c r="E81" s="198">
        <f t="shared" si="228"/>
        <v>0</v>
      </c>
      <c r="F81" s="198">
        <f t="shared" si="229"/>
        <v>0</v>
      </c>
      <c r="G81" s="198">
        <f t="shared" si="230"/>
        <v>0</v>
      </c>
      <c r="H81" s="198">
        <f t="shared" si="231"/>
        <v>0</v>
      </c>
      <c r="I81" s="198">
        <f t="shared" si="232"/>
        <v>0</v>
      </c>
      <c r="J81" s="166">
        <f t="shared" si="233"/>
        <v>0</v>
      </c>
      <c r="K81" s="166">
        <f t="shared" si="234"/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99">
        <v>0</v>
      </c>
      <c r="S81" s="166">
        <v>0</v>
      </c>
      <c r="T81" s="166">
        <v>0</v>
      </c>
      <c r="U81" s="166">
        <v>0</v>
      </c>
      <c r="V81" s="166">
        <v>0</v>
      </c>
      <c r="W81" s="187">
        <v>0</v>
      </c>
      <c r="X81" s="187">
        <v>0</v>
      </c>
      <c r="Y81" s="187">
        <v>0</v>
      </c>
      <c r="Z81" s="198">
        <v>0</v>
      </c>
      <c r="AA81" s="198">
        <v>0</v>
      </c>
      <c r="AB81" s="198">
        <v>0</v>
      </c>
      <c r="AC81" s="198">
        <v>0</v>
      </c>
      <c r="AD81" s="198">
        <v>0</v>
      </c>
      <c r="AE81" s="198">
        <v>0</v>
      </c>
      <c r="AF81" s="166">
        <v>0</v>
      </c>
      <c r="AG81" s="166">
        <v>0</v>
      </c>
      <c r="AH81" s="166">
        <v>0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237">
        <f t="shared" si="17"/>
        <v>0</v>
      </c>
      <c r="AO81" s="231">
        <f t="shared" si="18"/>
        <v>0</v>
      </c>
      <c r="AP81" s="231">
        <f t="shared" si="19"/>
        <v>0</v>
      </c>
      <c r="AQ81" s="231">
        <f t="shared" si="20"/>
        <v>0</v>
      </c>
      <c r="AR81" s="231">
        <f t="shared" si="21"/>
        <v>0</v>
      </c>
      <c r="AS81" s="237">
        <f t="shared" si="5"/>
        <v>0</v>
      </c>
      <c r="AT81" s="237">
        <f t="shared" si="6"/>
        <v>0</v>
      </c>
      <c r="AU81" s="199">
        <v>0</v>
      </c>
      <c r="AV81" s="198">
        <v>0</v>
      </c>
      <c r="AW81" s="198">
        <v>0</v>
      </c>
      <c r="AX81" s="198">
        <v>0</v>
      </c>
      <c r="AY81" s="198">
        <v>0</v>
      </c>
      <c r="AZ81" s="198">
        <v>0</v>
      </c>
      <c r="BA81" s="198">
        <v>0</v>
      </c>
      <c r="BB81" s="166">
        <v>0</v>
      </c>
      <c r="BC81" s="166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6">
        <v>0</v>
      </c>
      <c r="BJ81" s="199">
        <v>0</v>
      </c>
      <c r="BK81" s="166">
        <v>0</v>
      </c>
      <c r="BL81" s="166">
        <v>0</v>
      </c>
      <c r="BM81" s="166">
        <v>0</v>
      </c>
      <c r="BN81" s="166">
        <v>0</v>
      </c>
      <c r="BO81" s="166">
        <v>0</v>
      </c>
      <c r="BP81" s="166">
        <v>0</v>
      </c>
      <c r="BQ81" s="166">
        <v>0</v>
      </c>
      <c r="BR81" s="198">
        <v>0</v>
      </c>
      <c r="BS81" s="198">
        <v>0</v>
      </c>
      <c r="BT81" s="198">
        <v>0</v>
      </c>
      <c r="BU81" s="198">
        <v>0</v>
      </c>
      <c r="BV81" s="198">
        <v>0</v>
      </c>
      <c r="BW81" s="198">
        <f t="shared" si="23"/>
        <v>0</v>
      </c>
      <c r="BX81" s="166">
        <v>0</v>
      </c>
      <c r="BY81" s="166">
        <f t="shared" si="24"/>
        <v>0</v>
      </c>
      <c r="BZ81" s="166">
        <v>0</v>
      </c>
      <c r="CA81" s="263" t="s">
        <v>416</v>
      </c>
    </row>
    <row r="82" spans="1:80" ht="31.5" hidden="1">
      <c r="A82" s="108" t="s">
        <v>945</v>
      </c>
      <c r="B82" s="111" t="s">
        <v>247</v>
      </c>
      <c r="C82" s="110" t="s">
        <v>248</v>
      </c>
      <c r="D82" s="198">
        <f>F82</f>
        <v>0</v>
      </c>
      <c r="E82" s="120">
        <f t="shared" si="228"/>
        <v>0</v>
      </c>
      <c r="F82" s="120">
        <f t="shared" si="229"/>
        <v>0</v>
      </c>
      <c r="G82" s="120">
        <f t="shared" si="230"/>
        <v>0</v>
      </c>
      <c r="H82" s="120">
        <f t="shared" si="231"/>
        <v>0</v>
      </c>
      <c r="I82" s="120">
        <f t="shared" si="232"/>
        <v>0</v>
      </c>
      <c r="J82" s="92">
        <f t="shared" si="233"/>
        <v>0</v>
      </c>
      <c r="K82" s="92">
        <f t="shared" si="234"/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121">
        <v>0</v>
      </c>
      <c r="S82" s="92">
        <v>0</v>
      </c>
      <c r="T82" s="92">
        <v>0</v>
      </c>
      <c r="U82" s="92">
        <v>0</v>
      </c>
      <c r="V82" s="92">
        <v>0</v>
      </c>
      <c r="W82" s="93">
        <v>0</v>
      </c>
      <c r="X82" s="93">
        <v>0</v>
      </c>
      <c r="Y82" s="93">
        <v>0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237">
        <f t="shared" si="17"/>
        <v>0</v>
      </c>
      <c r="AO82" s="231">
        <v>0</v>
      </c>
      <c r="AP82" s="231">
        <f t="shared" si="19"/>
        <v>0</v>
      </c>
      <c r="AQ82" s="231">
        <f t="shared" si="20"/>
        <v>0</v>
      </c>
      <c r="AR82" s="231">
        <f t="shared" si="21"/>
        <v>0</v>
      </c>
      <c r="AS82" s="237">
        <f t="shared" si="5"/>
        <v>0</v>
      </c>
      <c r="AT82" s="237">
        <f t="shared" si="6"/>
        <v>0</v>
      </c>
      <c r="AU82" s="121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121">
        <v>0</v>
      </c>
      <c r="BK82" s="92">
        <v>0</v>
      </c>
      <c r="BL82" s="92">
        <v>0</v>
      </c>
      <c r="BM82" s="92">
        <v>0</v>
      </c>
      <c r="BN82" s="92">
        <v>0</v>
      </c>
      <c r="BO82" s="92">
        <v>0</v>
      </c>
      <c r="BP82" s="92">
        <v>0</v>
      </c>
      <c r="BQ82" s="92">
        <v>0</v>
      </c>
      <c r="BR82" s="120">
        <v>0</v>
      </c>
      <c r="BS82" s="120">
        <v>0</v>
      </c>
      <c r="BT82" s="120">
        <v>0</v>
      </c>
      <c r="BU82" s="120">
        <v>0</v>
      </c>
      <c r="BV82" s="120">
        <v>0</v>
      </c>
      <c r="BW82" s="120">
        <f t="shared" si="23"/>
        <v>0</v>
      </c>
      <c r="BX82" s="92">
        <v>0</v>
      </c>
      <c r="BY82" s="92">
        <f t="shared" si="24"/>
        <v>0</v>
      </c>
      <c r="BZ82" s="92">
        <v>0</v>
      </c>
      <c r="CA82" s="263" t="s">
        <v>416</v>
      </c>
    </row>
    <row r="83" spans="1:80" s="258" customFormat="1" ht="95.25" customHeight="1">
      <c r="A83" s="108" t="s">
        <v>946</v>
      </c>
      <c r="B83" s="111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3" s="111" t="str">
        <f>'10'!C80</f>
        <v>J_МСК_21</v>
      </c>
      <c r="D83" s="198">
        <v>0</v>
      </c>
      <c r="E83" s="120">
        <v>0</v>
      </c>
      <c r="F83" s="120">
        <f>M83+T83+AA83+AH83</f>
        <v>2.3412293000000002</v>
      </c>
      <c r="G83" s="120">
        <v>0</v>
      </c>
      <c r="H83" s="120">
        <v>0</v>
      </c>
      <c r="I83" s="120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121">
        <v>0</v>
      </c>
      <c r="S83" s="92">
        <v>0</v>
      </c>
      <c r="T83" s="92">
        <v>0</v>
      </c>
      <c r="U83" s="92">
        <v>0</v>
      </c>
      <c r="V83" s="92">
        <v>0</v>
      </c>
      <c r="W83" s="93">
        <v>0</v>
      </c>
      <c r="X83" s="93">
        <v>0</v>
      </c>
      <c r="Y83" s="93">
        <v>0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92">
        <v>0</v>
      </c>
      <c r="AG83" s="92">
        <v>0</v>
      </c>
      <c r="AH83" s="92">
        <f>'12'!P80+0.08</f>
        <v>2.3412293000000002</v>
      </c>
      <c r="AI83" s="92">
        <v>0.16</v>
      </c>
      <c r="AJ83" s="92">
        <v>0</v>
      </c>
      <c r="AK83" s="92">
        <v>0.73699999999999999</v>
      </c>
      <c r="AL83" s="92">
        <v>0</v>
      </c>
      <c r="AM83" s="92">
        <v>0</v>
      </c>
      <c r="AN83" s="237">
        <f t="shared" ref="AN83" si="237">AU83+BB83+BI83+BP83</f>
        <v>0</v>
      </c>
      <c r="AO83" s="231">
        <v>0</v>
      </c>
      <c r="AP83" s="231">
        <f t="shared" ref="AP83" si="238">AW83+BD83+BK83+BR83</f>
        <v>0</v>
      </c>
      <c r="AQ83" s="231">
        <f t="shared" ref="AQ83" si="239">AX83+BE83+BL83+BS83</f>
        <v>0</v>
      </c>
      <c r="AR83" s="231">
        <f t="shared" ref="AR83" si="240">AY83+BF83+BM83+BT83</f>
        <v>0</v>
      </c>
      <c r="AS83" s="237">
        <f t="shared" ref="AS83" si="241">AZ83+BG83+BN83+BU83</f>
        <v>0</v>
      </c>
      <c r="AT83" s="237">
        <f t="shared" ref="AT83" si="242">BA83+BH83+BO83+BV83</f>
        <v>0</v>
      </c>
      <c r="AU83" s="121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121">
        <v>0</v>
      </c>
      <c r="BK83" s="92">
        <v>0</v>
      </c>
      <c r="BL83" s="92">
        <v>0</v>
      </c>
      <c r="BM83" s="92">
        <v>0</v>
      </c>
      <c r="BN83" s="92">
        <v>0</v>
      </c>
      <c r="BO83" s="92">
        <v>0</v>
      </c>
      <c r="BP83" s="92">
        <v>0</v>
      </c>
      <c r="BQ83" s="92">
        <v>0</v>
      </c>
      <c r="BR83" s="120">
        <v>0</v>
      </c>
      <c r="BS83" s="120">
        <v>0</v>
      </c>
      <c r="BT83" s="120">
        <v>0</v>
      </c>
      <c r="BU83" s="120">
        <v>0</v>
      </c>
      <c r="BV83" s="120">
        <v>0</v>
      </c>
      <c r="BW83" s="120">
        <v>0</v>
      </c>
      <c r="BX83" s="92">
        <v>0</v>
      </c>
      <c r="BY83" s="92">
        <f t="shared" ref="BY83" si="243">AO83-F83</f>
        <v>-2.3412293000000002</v>
      </c>
      <c r="BZ83" s="92">
        <v>0</v>
      </c>
      <c r="CA83" s="263" t="s">
        <v>416</v>
      </c>
      <c r="CB83" s="7"/>
    </row>
    <row r="84" spans="1:80" ht="63" hidden="1">
      <c r="A84" s="108" t="s">
        <v>971</v>
      </c>
      <c r="B84" s="112" t="s">
        <v>249</v>
      </c>
      <c r="C84" s="110" t="s">
        <v>250</v>
      </c>
      <c r="D84" s="198">
        <v>4.7324894219339635</v>
      </c>
      <c r="E84" s="120">
        <f t="shared" si="228"/>
        <v>0</v>
      </c>
      <c r="F84" s="120">
        <f t="shared" si="229"/>
        <v>0</v>
      </c>
      <c r="G84" s="120">
        <f t="shared" si="230"/>
        <v>0</v>
      </c>
      <c r="H84" s="120">
        <f t="shared" si="231"/>
        <v>0</v>
      </c>
      <c r="I84" s="120">
        <f t="shared" si="232"/>
        <v>0</v>
      </c>
      <c r="J84" s="92">
        <f t="shared" si="233"/>
        <v>0</v>
      </c>
      <c r="K84" s="92">
        <f t="shared" si="234"/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121">
        <v>0</v>
      </c>
      <c r="S84" s="92">
        <v>0</v>
      </c>
      <c r="T84" s="92">
        <v>0</v>
      </c>
      <c r="U84" s="92">
        <v>0</v>
      </c>
      <c r="V84" s="92">
        <v>0</v>
      </c>
      <c r="W84" s="93">
        <v>0</v>
      </c>
      <c r="X84" s="93">
        <v>0</v>
      </c>
      <c r="Y84" s="93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237">
        <f t="shared" si="17"/>
        <v>0</v>
      </c>
      <c r="AO84" s="231">
        <f t="shared" si="18"/>
        <v>0</v>
      </c>
      <c r="AP84" s="231">
        <f t="shared" si="19"/>
        <v>0</v>
      </c>
      <c r="AQ84" s="231">
        <f t="shared" si="20"/>
        <v>0</v>
      </c>
      <c r="AR84" s="231">
        <f t="shared" si="21"/>
        <v>0</v>
      </c>
      <c r="AS84" s="237">
        <f t="shared" si="5"/>
        <v>0</v>
      </c>
      <c r="AT84" s="237">
        <f t="shared" si="6"/>
        <v>0</v>
      </c>
      <c r="AU84" s="121">
        <v>0</v>
      </c>
      <c r="AV84" s="120">
        <v>0</v>
      </c>
      <c r="AW84" s="120">
        <v>0</v>
      </c>
      <c r="AX84" s="120">
        <v>0</v>
      </c>
      <c r="AY84" s="120">
        <v>0</v>
      </c>
      <c r="AZ84" s="120">
        <v>0</v>
      </c>
      <c r="BA84" s="120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121">
        <v>0</v>
      </c>
      <c r="BK84" s="92">
        <v>0</v>
      </c>
      <c r="BL84" s="92">
        <v>0</v>
      </c>
      <c r="BM84" s="92">
        <v>0</v>
      </c>
      <c r="BN84" s="92">
        <v>0</v>
      </c>
      <c r="BO84" s="92">
        <v>0</v>
      </c>
      <c r="BP84" s="92">
        <v>0</v>
      </c>
      <c r="BQ84" s="92">
        <v>0</v>
      </c>
      <c r="BR84" s="120">
        <v>0</v>
      </c>
      <c r="BS84" s="120">
        <v>0</v>
      </c>
      <c r="BT84" s="120">
        <v>0</v>
      </c>
      <c r="BU84" s="120">
        <v>0</v>
      </c>
      <c r="BV84" s="120">
        <v>0</v>
      </c>
      <c r="BW84" s="120">
        <f t="shared" si="23"/>
        <v>0</v>
      </c>
      <c r="BX84" s="92">
        <v>0</v>
      </c>
      <c r="BY84" s="92">
        <f t="shared" si="24"/>
        <v>0</v>
      </c>
      <c r="BZ84" s="92">
        <v>0</v>
      </c>
      <c r="CA84" s="263" t="s">
        <v>416</v>
      </c>
    </row>
    <row r="85" spans="1:80" ht="47.25" hidden="1">
      <c r="A85" s="108" t="s">
        <v>973</v>
      </c>
      <c r="B85" s="95" t="s">
        <v>454</v>
      </c>
      <c r="C85" s="90" t="s">
        <v>416</v>
      </c>
      <c r="D85" s="198" t="s">
        <v>416</v>
      </c>
      <c r="E85" s="120">
        <f t="shared" si="228"/>
        <v>0</v>
      </c>
      <c r="F85" s="120">
        <f t="shared" si="229"/>
        <v>0</v>
      </c>
      <c r="G85" s="120">
        <f t="shared" si="230"/>
        <v>0</v>
      </c>
      <c r="H85" s="120">
        <f t="shared" si="231"/>
        <v>0</v>
      </c>
      <c r="I85" s="120">
        <f t="shared" si="232"/>
        <v>0</v>
      </c>
      <c r="J85" s="92">
        <f t="shared" si="233"/>
        <v>0</v>
      </c>
      <c r="K85" s="92">
        <f t="shared" si="234"/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121">
        <v>0</v>
      </c>
      <c r="S85" s="92">
        <v>0</v>
      </c>
      <c r="T85" s="92">
        <v>0</v>
      </c>
      <c r="U85" s="92">
        <v>0</v>
      </c>
      <c r="V85" s="92">
        <v>0</v>
      </c>
      <c r="W85" s="93">
        <v>0</v>
      </c>
      <c r="X85" s="93">
        <v>0</v>
      </c>
      <c r="Y85" s="93">
        <v>0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92">
        <v>0</v>
      </c>
      <c r="AG85" s="92">
        <v>0</v>
      </c>
      <c r="AH85" s="92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237">
        <f t="shared" si="17"/>
        <v>0</v>
      </c>
      <c r="AO85" s="231">
        <f t="shared" si="18"/>
        <v>0</v>
      </c>
      <c r="AP85" s="231">
        <f t="shared" si="19"/>
        <v>0</v>
      </c>
      <c r="AQ85" s="231">
        <f t="shared" si="20"/>
        <v>0</v>
      </c>
      <c r="AR85" s="231">
        <f t="shared" si="21"/>
        <v>0</v>
      </c>
      <c r="AS85" s="237">
        <f t="shared" si="5"/>
        <v>0</v>
      </c>
      <c r="AT85" s="237">
        <f t="shared" si="6"/>
        <v>0</v>
      </c>
      <c r="AU85" s="121">
        <v>0</v>
      </c>
      <c r="AV85" s="120">
        <v>0</v>
      </c>
      <c r="AW85" s="120">
        <v>0</v>
      </c>
      <c r="AX85" s="120">
        <v>0</v>
      </c>
      <c r="AY85" s="120">
        <v>0</v>
      </c>
      <c r="AZ85" s="120">
        <v>0</v>
      </c>
      <c r="BA85" s="120">
        <v>0</v>
      </c>
      <c r="BB85" s="92">
        <v>0</v>
      </c>
      <c r="BC85" s="92">
        <v>0</v>
      </c>
      <c r="BD85" s="92">
        <v>0</v>
      </c>
      <c r="BE85" s="92">
        <v>0</v>
      </c>
      <c r="BF85" s="92">
        <v>0</v>
      </c>
      <c r="BG85" s="92">
        <v>0</v>
      </c>
      <c r="BH85" s="92">
        <v>0</v>
      </c>
      <c r="BI85" s="92">
        <v>0</v>
      </c>
      <c r="BJ85" s="121">
        <v>0</v>
      </c>
      <c r="BK85" s="92">
        <v>0</v>
      </c>
      <c r="BL85" s="92">
        <v>0</v>
      </c>
      <c r="BM85" s="92">
        <v>0</v>
      </c>
      <c r="BN85" s="92">
        <v>0</v>
      </c>
      <c r="BO85" s="92">
        <v>0</v>
      </c>
      <c r="BP85" s="92">
        <v>0</v>
      </c>
      <c r="BQ85" s="92">
        <v>0</v>
      </c>
      <c r="BR85" s="120">
        <v>0</v>
      </c>
      <c r="BS85" s="120">
        <v>0</v>
      </c>
      <c r="BT85" s="120">
        <v>0</v>
      </c>
      <c r="BU85" s="120">
        <v>0</v>
      </c>
      <c r="BV85" s="120">
        <v>0</v>
      </c>
      <c r="BW85" s="120">
        <f t="shared" si="23"/>
        <v>0</v>
      </c>
      <c r="BX85" s="92">
        <v>0</v>
      </c>
      <c r="BY85" s="92">
        <f t="shared" si="24"/>
        <v>0</v>
      </c>
      <c r="BZ85" s="92">
        <v>0</v>
      </c>
      <c r="CA85" s="263" t="s">
        <v>416</v>
      </c>
    </row>
    <row r="86" spans="1:80" ht="47.25">
      <c r="A86" s="100" t="s">
        <v>382</v>
      </c>
      <c r="B86" s="101" t="s">
        <v>455</v>
      </c>
      <c r="C86" s="102" t="s">
        <v>416</v>
      </c>
      <c r="D86" s="198">
        <v>0</v>
      </c>
      <c r="E86" s="120">
        <f t="shared" si="228"/>
        <v>0</v>
      </c>
      <c r="F86" s="120">
        <f t="shared" si="229"/>
        <v>0</v>
      </c>
      <c r="G86" s="120">
        <f t="shared" si="230"/>
        <v>0</v>
      </c>
      <c r="H86" s="120">
        <f t="shared" si="231"/>
        <v>0</v>
      </c>
      <c r="I86" s="120">
        <f t="shared" si="232"/>
        <v>0</v>
      </c>
      <c r="J86" s="92">
        <f t="shared" si="233"/>
        <v>0</v>
      </c>
      <c r="K86" s="92">
        <f t="shared" si="234"/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121">
        <v>0</v>
      </c>
      <c r="S86" s="92">
        <v>0</v>
      </c>
      <c r="T86" s="92">
        <v>0</v>
      </c>
      <c r="U86" s="92">
        <v>0</v>
      </c>
      <c r="V86" s="92">
        <v>0</v>
      </c>
      <c r="W86" s="93">
        <v>0</v>
      </c>
      <c r="X86" s="93">
        <v>0</v>
      </c>
      <c r="Y86" s="93">
        <v>0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237">
        <f t="shared" si="17"/>
        <v>0</v>
      </c>
      <c r="AO86" s="231">
        <f t="shared" si="18"/>
        <v>0</v>
      </c>
      <c r="AP86" s="231">
        <f t="shared" si="19"/>
        <v>0</v>
      </c>
      <c r="AQ86" s="231">
        <f t="shared" si="20"/>
        <v>0</v>
      </c>
      <c r="AR86" s="231">
        <f t="shared" si="21"/>
        <v>0</v>
      </c>
      <c r="AS86" s="237">
        <f t="shared" si="5"/>
        <v>0</v>
      </c>
      <c r="AT86" s="237">
        <f t="shared" si="6"/>
        <v>0</v>
      </c>
      <c r="AU86" s="121">
        <v>0</v>
      </c>
      <c r="AV86" s="120">
        <v>0</v>
      </c>
      <c r="AW86" s="120">
        <v>0</v>
      </c>
      <c r="AX86" s="120">
        <v>0</v>
      </c>
      <c r="AY86" s="120">
        <v>0</v>
      </c>
      <c r="AZ86" s="120">
        <v>0</v>
      </c>
      <c r="BA86" s="120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121">
        <v>0</v>
      </c>
      <c r="BK86" s="92">
        <v>0</v>
      </c>
      <c r="BL86" s="92">
        <v>0</v>
      </c>
      <c r="BM86" s="92">
        <v>0</v>
      </c>
      <c r="BN86" s="92">
        <v>0</v>
      </c>
      <c r="BO86" s="92">
        <v>0</v>
      </c>
      <c r="BP86" s="92">
        <v>0</v>
      </c>
      <c r="BQ86" s="92">
        <v>0</v>
      </c>
      <c r="BR86" s="120">
        <v>0</v>
      </c>
      <c r="BS86" s="120">
        <v>0</v>
      </c>
      <c r="BT86" s="120">
        <v>0</v>
      </c>
      <c r="BU86" s="120">
        <v>0</v>
      </c>
      <c r="BV86" s="120">
        <v>0</v>
      </c>
      <c r="BW86" s="120">
        <f t="shared" si="23"/>
        <v>0</v>
      </c>
      <c r="BX86" s="92">
        <v>0</v>
      </c>
      <c r="BY86" s="92">
        <f t="shared" si="24"/>
        <v>0</v>
      </c>
      <c r="BZ86" s="92">
        <v>0</v>
      </c>
      <c r="CA86" s="263" t="s">
        <v>416</v>
      </c>
    </row>
    <row r="87" spans="1:80" ht="47.25" hidden="1">
      <c r="A87" s="94" t="s">
        <v>869</v>
      </c>
      <c r="B87" s="95" t="s">
        <v>456</v>
      </c>
      <c r="C87" s="90" t="s">
        <v>416</v>
      </c>
      <c r="D87" s="198" t="s">
        <v>416</v>
      </c>
      <c r="E87" s="120">
        <f t="shared" si="228"/>
        <v>0</v>
      </c>
      <c r="F87" s="120">
        <f t="shared" si="229"/>
        <v>0</v>
      </c>
      <c r="G87" s="120">
        <f t="shared" si="230"/>
        <v>0</v>
      </c>
      <c r="H87" s="120">
        <f t="shared" si="231"/>
        <v>0</v>
      </c>
      <c r="I87" s="120">
        <f t="shared" si="232"/>
        <v>0</v>
      </c>
      <c r="J87" s="92">
        <f t="shared" si="233"/>
        <v>0</v>
      </c>
      <c r="K87" s="92">
        <f t="shared" si="234"/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121">
        <v>0</v>
      </c>
      <c r="S87" s="92">
        <v>0</v>
      </c>
      <c r="T87" s="92">
        <v>0</v>
      </c>
      <c r="U87" s="92">
        <v>0</v>
      </c>
      <c r="V87" s="92">
        <v>0</v>
      </c>
      <c r="W87" s="93">
        <v>0</v>
      </c>
      <c r="X87" s="93">
        <v>0</v>
      </c>
      <c r="Y87" s="93">
        <v>0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92">
        <v>0</v>
      </c>
      <c r="AG87" s="92">
        <v>0</v>
      </c>
      <c r="AH87" s="92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237">
        <f t="shared" si="17"/>
        <v>0</v>
      </c>
      <c r="AO87" s="231">
        <f t="shared" si="18"/>
        <v>0</v>
      </c>
      <c r="AP87" s="231">
        <f t="shared" si="19"/>
        <v>0</v>
      </c>
      <c r="AQ87" s="231">
        <f t="shared" si="20"/>
        <v>0</v>
      </c>
      <c r="AR87" s="231">
        <f t="shared" si="21"/>
        <v>0</v>
      </c>
      <c r="AS87" s="237">
        <f t="shared" si="5"/>
        <v>0</v>
      </c>
      <c r="AT87" s="237">
        <f t="shared" si="6"/>
        <v>0</v>
      </c>
      <c r="AU87" s="121">
        <v>0</v>
      </c>
      <c r="AV87" s="120">
        <v>0</v>
      </c>
      <c r="AW87" s="120">
        <v>0</v>
      </c>
      <c r="AX87" s="120">
        <v>0</v>
      </c>
      <c r="AY87" s="120">
        <v>0</v>
      </c>
      <c r="AZ87" s="120">
        <v>0</v>
      </c>
      <c r="BA87" s="120">
        <v>0</v>
      </c>
      <c r="BB87" s="92">
        <v>0</v>
      </c>
      <c r="BC87" s="92">
        <v>0</v>
      </c>
      <c r="BD87" s="92">
        <v>0</v>
      </c>
      <c r="BE87" s="92">
        <v>0</v>
      </c>
      <c r="BF87" s="92">
        <v>0</v>
      </c>
      <c r="BG87" s="92">
        <v>0</v>
      </c>
      <c r="BH87" s="92">
        <v>0</v>
      </c>
      <c r="BI87" s="92">
        <v>0</v>
      </c>
      <c r="BJ87" s="121">
        <v>0</v>
      </c>
      <c r="BK87" s="92">
        <v>0</v>
      </c>
      <c r="BL87" s="92">
        <v>0</v>
      </c>
      <c r="BM87" s="92">
        <v>0</v>
      </c>
      <c r="BN87" s="92">
        <v>0</v>
      </c>
      <c r="BO87" s="92">
        <v>0</v>
      </c>
      <c r="BP87" s="92">
        <v>0</v>
      </c>
      <c r="BQ87" s="92">
        <v>0</v>
      </c>
      <c r="BR87" s="120">
        <v>0</v>
      </c>
      <c r="BS87" s="120">
        <v>0</v>
      </c>
      <c r="BT87" s="120">
        <v>0</v>
      </c>
      <c r="BU87" s="120">
        <v>0</v>
      </c>
      <c r="BV87" s="120">
        <v>0</v>
      </c>
      <c r="BW87" s="120">
        <f t="shared" si="23"/>
        <v>0</v>
      </c>
      <c r="BX87" s="92">
        <v>0</v>
      </c>
      <c r="BY87" s="92">
        <f t="shared" si="24"/>
        <v>0</v>
      </c>
      <c r="BZ87" s="92">
        <v>0</v>
      </c>
      <c r="CA87" s="263" t="s">
        <v>416</v>
      </c>
    </row>
    <row r="88" spans="1:80" ht="47.25" hidden="1">
      <c r="A88" s="108" t="s">
        <v>869</v>
      </c>
      <c r="B88" s="109" t="s">
        <v>251</v>
      </c>
      <c r="C88" s="110" t="s">
        <v>252</v>
      </c>
      <c r="D88" s="198">
        <v>4.08185418368</v>
      </c>
      <c r="E88" s="120">
        <f t="shared" si="228"/>
        <v>0</v>
      </c>
      <c r="F88" s="120">
        <f t="shared" si="229"/>
        <v>0</v>
      </c>
      <c r="G88" s="120">
        <f t="shared" si="230"/>
        <v>0</v>
      </c>
      <c r="H88" s="120">
        <f t="shared" si="231"/>
        <v>0</v>
      </c>
      <c r="I88" s="120">
        <f t="shared" si="232"/>
        <v>0</v>
      </c>
      <c r="J88" s="92">
        <f t="shared" si="233"/>
        <v>0</v>
      </c>
      <c r="K88" s="92">
        <f t="shared" si="234"/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121">
        <v>0</v>
      </c>
      <c r="S88" s="92">
        <v>0</v>
      </c>
      <c r="T88" s="92">
        <v>0</v>
      </c>
      <c r="U88" s="92">
        <v>0</v>
      </c>
      <c r="V88" s="92">
        <v>0</v>
      </c>
      <c r="W88" s="93">
        <v>0</v>
      </c>
      <c r="X88" s="93">
        <v>0</v>
      </c>
      <c r="Y88" s="93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92">
        <v>0</v>
      </c>
      <c r="AG88" s="92">
        <v>0</v>
      </c>
      <c r="AH88" s="92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237">
        <f t="shared" si="17"/>
        <v>0</v>
      </c>
      <c r="AO88" s="231">
        <f t="shared" si="18"/>
        <v>0</v>
      </c>
      <c r="AP88" s="231">
        <f t="shared" si="19"/>
        <v>0</v>
      </c>
      <c r="AQ88" s="231">
        <f t="shared" si="20"/>
        <v>0</v>
      </c>
      <c r="AR88" s="231">
        <f t="shared" si="21"/>
        <v>0</v>
      </c>
      <c r="AS88" s="237">
        <f t="shared" si="5"/>
        <v>0</v>
      </c>
      <c r="AT88" s="237">
        <f t="shared" si="6"/>
        <v>0</v>
      </c>
      <c r="AU88" s="121">
        <v>0</v>
      </c>
      <c r="AV88" s="120">
        <v>0</v>
      </c>
      <c r="AW88" s="120">
        <v>0</v>
      </c>
      <c r="AX88" s="120">
        <v>0</v>
      </c>
      <c r="AY88" s="120">
        <v>0</v>
      </c>
      <c r="AZ88" s="120">
        <v>0</v>
      </c>
      <c r="BA88" s="120">
        <v>0</v>
      </c>
      <c r="BB88" s="92">
        <v>0</v>
      </c>
      <c r="BC88" s="92">
        <v>0</v>
      </c>
      <c r="BD88" s="92">
        <v>0</v>
      </c>
      <c r="BE88" s="92">
        <v>0</v>
      </c>
      <c r="BF88" s="92">
        <v>0</v>
      </c>
      <c r="BG88" s="92">
        <v>0</v>
      </c>
      <c r="BH88" s="92">
        <v>0</v>
      </c>
      <c r="BI88" s="92">
        <v>0</v>
      </c>
      <c r="BJ88" s="121">
        <v>0</v>
      </c>
      <c r="BK88" s="92">
        <v>0</v>
      </c>
      <c r="BL88" s="92">
        <v>0</v>
      </c>
      <c r="BM88" s="92">
        <v>0</v>
      </c>
      <c r="BN88" s="92">
        <v>0</v>
      </c>
      <c r="BO88" s="92">
        <v>0</v>
      </c>
      <c r="BP88" s="92">
        <v>0</v>
      </c>
      <c r="BQ88" s="92">
        <v>0</v>
      </c>
      <c r="BR88" s="120">
        <v>0</v>
      </c>
      <c r="BS88" s="120">
        <v>0</v>
      </c>
      <c r="BT88" s="120">
        <v>0</v>
      </c>
      <c r="BU88" s="120">
        <v>0</v>
      </c>
      <c r="BV88" s="120">
        <v>0</v>
      </c>
      <c r="BW88" s="120">
        <f t="shared" si="23"/>
        <v>0</v>
      </c>
      <c r="BX88" s="92">
        <v>0</v>
      </c>
      <c r="BY88" s="92">
        <f t="shared" si="24"/>
        <v>0</v>
      </c>
      <c r="BZ88" s="92">
        <v>0</v>
      </c>
      <c r="CA88" s="263" t="s">
        <v>416</v>
      </c>
    </row>
    <row r="89" spans="1:80" ht="31.5" hidden="1">
      <c r="A89" s="94" t="s">
        <v>872</v>
      </c>
      <c r="B89" s="95" t="s">
        <v>457</v>
      </c>
      <c r="C89" s="90" t="s">
        <v>416</v>
      </c>
      <c r="D89" s="198" t="s">
        <v>416</v>
      </c>
      <c r="E89" s="120">
        <f t="shared" si="228"/>
        <v>0</v>
      </c>
      <c r="F89" s="120">
        <f t="shared" si="229"/>
        <v>0</v>
      </c>
      <c r="G89" s="120">
        <f t="shared" si="230"/>
        <v>0</v>
      </c>
      <c r="H89" s="120">
        <f t="shared" si="231"/>
        <v>0</v>
      </c>
      <c r="I89" s="120">
        <f t="shared" si="232"/>
        <v>0</v>
      </c>
      <c r="J89" s="92">
        <f t="shared" si="233"/>
        <v>0</v>
      </c>
      <c r="K89" s="92">
        <f t="shared" si="234"/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121">
        <v>0</v>
      </c>
      <c r="S89" s="92">
        <v>0</v>
      </c>
      <c r="T89" s="92">
        <v>0</v>
      </c>
      <c r="U89" s="92">
        <v>0</v>
      </c>
      <c r="V89" s="92">
        <v>0</v>
      </c>
      <c r="W89" s="93">
        <v>0</v>
      </c>
      <c r="X89" s="93">
        <v>0</v>
      </c>
      <c r="Y89" s="93">
        <v>0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237">
        <f t="shared" si="17"/>
        <v>0</v>
      </c>
      <c r="AO89" s="231">
        <f t="shared" si="18"/>
        <v>0</v>
      </c>
      <c r="AP89" s="231">
        <f t="shared" si="19"/>
        <v>0</v>
      </c>
      <c r="AQ89" s="231">
        <f t="shared" si="20"/>
        <v>0</v>
      </c>
      <c r="AR89" s="231">
        <f t="shared" si="21"/>
        <v>0</v>
      </c>
      <c r="AS89" s="237">
        <f t="shared" si="5"/>
        <v>0</v>
      </c>
      <c r="AT89" s="237">
        <f t="shared" si="6"/>
        <v>0</v>
      </c>
      <c r="AU89" s="121">
        <v>0</v>
      </c>
      <c r="AV89" s="120">
        <v>0</v>
      </c>
      <c r="AW89" s="120">
        <v>0</v>
      </c>
      <c r="AX89" s="120">
        <v>0</v>
      </c>
      <c r="AY89" s="120">
        <v>0</v>
      </c>
      <c r="AZ89" s="120">
        <v>0</v>
      </c>
      <c r="BA89" s="120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121">
        <v>0</v>
      </c>
      <c r="BK89" s="92">
        <v>0</v>
      </c>
      <c r="BL89" s="92">
        <v>0</v>
      </c>
      <c r="BM89" s="92">
        <v>0</v>
      </c>
      <c r="BN89" s="92">
        <v>0</v>
      </c>
      <c r="BO89" s="92">
        <v>0</v>
      </c>
      <c r="BP89" s="92">
        <v>0</v>
      </c>
      <c r="BQ89" s="92">
        <v>0</v>
      </c>
      <c r="BR89" s="120">
        <v>0</v>
      </c>
      <c r="BS89" s="120">
        <v>0</v>
      </c>
      <c r="BT89" s="120">
        <v>0</v>
      </c>
      <c r="BU89" s="120">
        <v>0</v>
      </c>
      <c r="BV89" s="120">
        <v>0</v>
      </c>
      <c r="BW89" s="120">
        <f t="shared" si="23"/>
        <v>0</v>
      </c>
      <c r="BX89" s="92">
        <v>0</v>
      </c>
      <c r="BY89" s="92">
        <f t="shared" si="24"/>
        <v>0</v>
      </c>
      <c r="BZ89" s="92">
        <v>0</v>
      </c>
      <c r="CA89" s="263" t="s">
        <v>416</v>
      </c>
    </row>
    <row r="90" spans="1:80" ht="47.25" hidden="1">
      <c r="A90" s="108" t="s">
        <v>872</v>
      </c>
      <c r="B90" s="109" t="s">
        <v>253</v>
      </c>
      <c r="C90" s="110" t="s">
        <v>254</v>
      </c>
      <c r="D90" s="198">
        <v>0.88678163263999998</v>
      </c>
      <c r="E90" s="120">
        <f t="shared" ref="E90:E113" si="244">L90+S90+Z90+AG90</f>
        <v>0</v>
      </c>
      <c r="F90" s="120">
        <f t="shared" ref="F90:F109" si="245">M90+T90+AA90+AH90</f>
        <v>0</v>
      </c>
      <c r="G90" s="120">
        <f t="shared" ref="G90:G113" si="246">N90+U90+AB90+AI90</f>
        <v>0</v>
      </c>
      <c r="H90" s="120">
        <f t="shared" ref="H90:H113" si="247">O90+V90+AC90+AJ90</f>
        <v>0</v>
      </c>
      <c r="I90" s="120">
        <f t="shared" ref="I90:I113" si="248">P90+W90+AD90+AK90</f>
        <v>0</v>
      </c>
      <c r="J90" s="92">
        <f t="shared" ref="J90:J113" si="249">Q90+X90+AE90+AL90</f>
        <v>0</v>
      </c>
      <c r="K90" s="92">
        <f t="shared" ref="K90:K113" si="250">R90+Y90+AF90+AM90</f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121">
        <v>0</v>
      </c>
      <c r="S90" s="92">
        <v>0</v>
      </c>
      <c r="T90" s="92">
        <v>0</v>
      </c>
      <c r="U90" s="92">
        <v>0</v>
      </c>
      <c r="V90" s="92">
        <v>0</v>
      </c>
      <c r="W90" s="93">
        <v>0</v>
      </c>
      <c r="X90" s="93">
        <v>0</v>
      </c>
      <c r="Y90" s="93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237">
        <f t="shared" si="17"/>
        <v>0</v>
      </c>
      <c r="AO90" s="231">
        <f t="shared" si="18"/>
        <v>0</v>
      </c>
      <c r="AP90" s="231">
        <f t="shared" si="19"/>
        <v>0</v>
      </c>
      <c r="AQ90" s="231">
        <f t="shared" si="20"/>
        <v>0</v>
      </c>
      <c r="AR90" s="231">
        <f t="shared" si="21"/>
        <v>0</v>
      </c>
      <c r="AS90" s="237">
        <f t="shared" si="5"/>
        <v>0</v>
      </c>
      <c r="AT90" s="237">
        <f t="shared" si="6"/>
        <v>0</v>
      </c>
      <c r="AU90" s="121">
        <v>0</v>
      </c>
      <c r="AV90" s="120">
        <v>0</v>
      </c>
      <c r="AW90" s="120">
        <v>0</v>
      </c>
      <c r="AX90" s="120">
        <v>0</v>
      </c>
      <c r="AY90" s="120">
        <v>0</v>
      </c>
      <c r="AZ90" s="120">
        <v>0</v>
      </c>
      <c r="BA90" s="120">
        <v>0</v>
      </c>
      <c r="BB90" s="92">
        <v>0</v>
      </c>
      <c r="BC90" s="92">
        <v>0</v>
      </c>
      <c r="BD90" s="92">
        <v>0</v>
      </c>
      <c r="BE90" s="92">
        <v>0</v>
      </c>
      <c r="BF90" s="92">
        <v>0</v>
      </c>
      <c r="BG90" s="92">
        <v>0</v>
      </c>
      <c r="BH90" s="92">
        <v>0</v>
      </c>
      <c r="BI90" s="92">
        <v>0</v>
      </c>
      <c r="BJ90" s="121">
        <v>0</v>
      </c>
      <c r="BK90" s="92">
        <v>0</v>
      </c>
      <c r="BL90" s="92">
        <v>0</v>
      </c>
      <c r="BM90" s="92">
        <v>0</v>
      </c>
      <c r="BN90" s="92">
        <v>0</v>
      </c>
      <c r="BO90" s="92">
        <v>0</v>
      </c>
      <c r="BP90" s="92">
        <v>0</v>
      </c>
      <c r="BQ90" s="92">
        <v>0</v>
      </c>
      <c r="BR90" s="120">
        <v>0</v>
      </c>
      <c r="BS90" s="120">
        <v>0</v>
      </c>
      <c r="BT90" s="120">
        <v>0</v>
      </c>
      <c r="BU90" s="120">
        <v>0</v>
      </c>
      <c r="BV90" s="120">
        <v>0</v>
      </c>
      <c r="BW90" s="120">
        <f t="shared" si="23"/>
        <v>0</v>
      </c>
      <c r="BX90" s="92">
        <v>0</v>
      </c>
      <c r="BY90" s="92">
        <f t="shared" si="24"/>
        <v>0</v>
      </c>
      <c r="BZ90" s="92">
        <v>0</v>
      </c>
      <c r="CA90" s="263" t="s">
        <v>416</v>
      </c>
    </row>
    <row r="91" spans="1:80" ht="31.5" hidden="1">
      <c r="A91" s="94" t="s">
        <v>873</v>
      </c>
      <c r="B91" s="95" t="s">
        <v>458</v>
      </c>
      <c r="C91" s="90" t="s">
        <v>416</v>
      </c>
      <c r="D91" s="198" t="s">
        <v>416</v>
      </c>
      <c r="E91" s="120">
        <f t="shared" si="244"/>
        <v>0</v>
      </c>
      <c r="F91" s="120">
        <f t="shared" si="245"/>
        <v>0</v>
      </c>
      <c r="G91" s="120">
        <f t="shared" si="246"/>
        <v>0</v>
      </c>
      <c r="H91" s="120">
        <f t="shared" si="247"/>
        <v>0</v>
      </c>
      <c r="I91" s="120">
        <f t="shared" si="248"/>
        <v>0</v>
      </c>
      <c r="J91" s="92">
        <f t="shared" si="249"/>
        <v>0</v>
      </c>
      <c r="K91" s="92">
        <f t="shared" si="250"/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121">
        <v>0</v>
      </c>
      <c r="S91" s="92">
        <v>0</v>
      </c>
      <c r="T91" s="92">
        <v>0</v>
      </c>
      <c r="U91" s="92">
        <v>0</v>
      </c>
      <c r="V91" s="92">
        <v>0</v>
      </c>
      <c r="W91" s="93">
        <v>0</v>
      </c>
      <c r="X91" s="93">
        <v>0</v>
      </c>
      <c r="Y91" s="93">
        <v>0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92">
        <v>0</v>
      </c>
      <c r="AG91" s="92">
        <v>0</v>
      </c>
      <c r="AH91" s="92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237">
        <f t="shared" si="17"/>
        <v>0</v>
      </c>
      <c r="AO91" s="231">
        <f t="shared" si="18"/>
        <v>0</v>
      </c>
      <c r="AP91" s="231">
        <f t="shared" si="19"/>
        <v>0</v>
      </c>
      <c r="AQ91" s="231">
        <f t="shared" si="20"/>
        <v>0</v>
      </c>
      <c r="AR91" s="231">
        <f t="shared" si="21"/>
        <v>0</v>
      </c>
      <c r="AS91" s="237">
        <f t="shared" si="5"/>
        <v>0</v>
      </c>
      <c r="AT91" s="237">
        <f t="shared" si="6"/>
        <v>0</v>
      </c>
      <c r="AU91" s="121">
        <v>0</v>
      </c>
      <c r="AV91" s="120">
        <v>0</v>
      </c>
      <c r="AW91" s="120">
        <v>0</v>
      </c>
      <c r="AX91" s="120">
        <v>0</v>
      </c>
      <c r="AY91" s="120">
        <v>0</v>
      </c>
      <c r="AZ91" s="120">
        <v>0</v>
      </c>
      <c r="BA91" s="120">
        <v>0</v>
      </c>
      <c r="BB91" s="92">
        <v>0</v>
      </c>
      <c r="BC91" s="92">
        <v>0</v>
      </c>
      <c r="BD91" s="92">
        <v>0</v>
      </c>
      <c r="BE91" s="92">
        <v>0</v>
      </c>
      <c r="BF91" s="92">
        <v>0</v>
      </c>
      <c r="BG91" s="92">
        <v>0</v>
      </c>
      <c r="BH91" s="92">
        <v>0</v>
      </c>
      <c r="BI91" s="92">
        <v>0</v>
      </c>
      <c r="BJ91" s="121">
        <v>0</v>
      </c>
      <c r="BK91" s="92">
        <v>0</v>
      </c>
      <c r="BL91" s="92">
        <v>0</v>
      </c>
      <c r="BM91" s="92">
        <v>0</v>
      </c>
      <c r="BN91" s="92">
        <v>0</v>
      </c>
      <c r="BO91" s="92">
        <v>0</v>
      </c>
      <c r="BP91" s="92">
        <v>0</v>
      </c>
      <c r="BQ91" s="92">
        <v>0</v>
      </c>
      <c r="BR91" s="120">
        <v>0</v>
      </c>
      <c r="BS91" s="120">
        <v>0</v>
      </c>
      <c r="BT91" s="120">
        <v>0</v>
      </c>
      <c r="BU91" s="120">
        <v>0</v>
      </c>
      <c r="BV91" s="120">
        <v>0</v>
      </c>
      <c r="BW91" s="120">
        <f t="shared" si="23"/>
        <v>0</v>
      </c>
      <c r="BX91" s="92">
        <v>0</v>
      </c>
      <c r="BY91" s="92">
        <f t="shared" si="24"/>
        <v>0</v>
      </c>
      <c r="BZ91" s="92">
        <v>0</v>
      </c>
      <c r="CA91" s="263" t="s">
        <v>416</v>
      </c>
    </row>
    <row r="92" spans="1:80" ht="47.25" hidden="1">
      <c r="A92" s="94" t="s">
        <v>874</v>
      </c>
      <c r="B92" s="95" t="s">
        <v>459</v>
      </c>
      <c r="C92" s="90" t="s">
        <v>416</v>
      </c>
      <c r="D92" s="198" t="s">
        <v>416</v>
      </c>
      <c r="E92" s="120">
        <f t="shared" si="244"/>
        <v>0</v>
      </c>
      <c r="F92" s="120">
        <f t="shared" si="245"/>
        <v>0</v>
      </c>
      <c r="G92" s="120">
        <f t="shared" si="246"/>
        <v>0</v>
      </c>
      <c r="H92" s="120">
        <f t="shared" si="247"/>
        <v>0</v>
      </c>
      <c r="I92" s="120">
        <f t="shared" si="248"/>
        <v>0</v>
      </c>
      <c r="J92" s="92">
        <f t="shared" si="249"/>
        <v>0</v>
      </c>
      <c r="K92" s="92">
        <f t="shared" si="250"/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121">
        <v>0</v>
      </c>
      <c r="S92" s="92">
        <v>0</v>
      </c>
      <c r="T92" s="92">
        <v>0</v>
      </c>
      <c r="U92" s="92">
        <v>0</v>
      </c>
      <c r="V92" s="92">
        <v>0</v>
      </c>
      <c r="W92" s="93">
        <v>0</v>
      </c>
      <c r="X92" s="93">
        <v>0</v>
      </c>
      <c r="Y92" s="93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237">
        <f t="shared" si="17"/>
        <v>0</v>
      </c>
      <c r="AO92" s="231">
        <f t="shared" si="18"/>
        <v>0</v>
      </c>
      <c r="AP92" s="231">
        <f t="shared" si="19"/>
        <v>0</v>
      </c>
      <c r="AQ92" s="231">
        <f t="shared" si="20"/>
        <v>0</v>
      </c>
      <c r="AR92" s="231">
        <f t="shared" si="21"/>
        <v>0</v>
      </c>
      <c r="AS92" s="237">
        <f t="shared" si="5"/>
        <v>0</v>
      </c>
      <c r="AT92" s="237">
        <f t="shared" si="6"/>
        <v>0</v>
      </c>
      <c r="AU92" s="121">
        <v>0</v>
      </c>
      <c r="AV92" s="120">
        <v>0</v>
      </c>
      <c r="AW92" s="120">
        <v>0</v>
      </c>
      <c r="AX92" s="120">
        <v>0</v>
      </c>
      <c r="AY92" s="120">
        <v>0</v>
      </c>
      <c r="AZ92" s="120">
        <v>0</v>
      </c>
      <c r="BA92" s="120">
        <v>0</v>
      </c>
      <c r="BB92" s="92">
        <v>0</v>
      </c>
      <c r="BC92" s="92">
        <v>0</v>
      </c>
      <c r="BD92" s="92">
        <v>0</v>
      </c>
      <c r="BE92" s="92">
        <v>0</v>
      </c>
      <c r="BF92" s="92">
        <v>0</v>
      </c>
      <c r="BG92" s="92">
        <v>0</v>
      </c>
      <c r="BH92" s="92">
        <v>0</v>
      </c>
      <c r="BI92" s="92">
        <v>0</v>
      </c>
      <c r="BJ92" s="121">
        <v>0</v>
      </c>
      <c r="BK92" s="92">
        <v>0</v>
      </c>
      <c r="BL92" s="92">
        <v>0</v>
      </c>
      <c r="BM92" s="92">
        <v>0</v>
      </c>
      <c r="BN92" s="92">
        <v>0</v>
      </c>
      <c r="BO92" s="92">
        <v>0</v>
      </c>
      <c r="BP92" s="92">
        <v>0</v>
      </c>
      <c r="BQ92" s="92">
        <v>0</v>
      </c>
      <c r="BR92" s="120">
        <v>0</v>
      </c>
      <c r="BS92" s="120">
        <v>0</v>
      </c>
      <c r="BT92" s="120">
        <v>0</v>
      </c>
      <c r="BU92" s="120">
        <v>0</v>
      </c>
      <c r="BV92" s="120">
        <v>0</v>
      </c>
      <c r="BW92" s="120">
        <f t="shared" si="23"/>
        <v>0</v>
      </c>
      <c r="BX92" s="92">
        <v>0</v>
      </c>
      <c r="BY92" s="92">
        <f t="shared" si="24"/>
        <v>0</v>
      </c>
      <c r="BZ92" s="92">
        <v>0</v>
      </c>
      <c r="CA92" s="263" t="s">
        <v>416</v>
      </c>
    </row>
    <row r="93" spans="1:80" ht="63" hidden="1">
      <c r="A93" s="94" t="s">
        <v>875</v>
      </c>
      <c r="B93" s="95" t="s">
        <v>460</v>
      </c>
      <c r="C93" s="110" t="s">
        <v>416</v>
      </c>
      <c r="D93" s="198" t="s">
        <v>416</v>
      </c>
      <c r="E93" s="120">
        <f t="shared" si="244"/>
        <v>0</v>
      </c>
      <c r="F93" s="120">
        <f t="shared" si="245"/>
        <v>0</v>
      </c>
      <c r="G93" s="120">
        <f t="shared" si="246"/>
        <v>0</v>
      </c>
      <c r="H93" s="120">
        <f t="shared" si="247"/>
        <v>0</v>
      </c>
      <c r="I93" s="120">
        <f t="shared" si="248"/>
        <v>0</v>
      </c>
      <c r="J93" s="92">
        <f t="shared" si="249"/>
        <v>0</v>
      </c>
      <c r="K93" s="92">
        <f t="shared" si="250"/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121">
        <v>0</v>
      </c>
      <c r="S93" s="92">
        <v>0</v>
      </c>
      <c r="T93" s="92">
        <v>0</v>
      </c>
      <c r="U93" s="92">
        <v>0</v>
      </c>
      <c r="V93" s="92">
        <v>0</v>
      </c>
      <c r="W93" s="93">
        <v>0</v>
      </c>
      <c r="X93" s="93">
        <v>0</v>
      </c>
      <c r="Y93" s="93">
        <v>0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92">
        <v>0</v>
      </c>
      <c r="AG93" s="92">
        <v>0</v>
      </c>
      <c r="AH93" s="92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237">
        <f t="shared" si="17"/>
        <v>0</v>
      </c>
      <c r="AO93" s="231">
        <f t="shared" si="18"/>
        <v>0</v>
      </c>
      <c r="AP93" s="231">
        <f t="shared" si="19"/>
        <v>0</v>
      </c>
      <c r="AQ93" s="231">
        <f t="shared" si="20"/>
        <v>0</v>
      </c>
      <c r="AR93" s="231">
        <f t="shared" si="21"/>
        <v>0</v>
      </c>
      <c r="AS93" s="237">
        <f t="shared" si="5"/>
        <v>0</v>
      </c>
      <c r="AT93" s="237">
        <f t="shared" si="6"/>
        <v>0</v>
      </c>
      <c r="AU93" s="121">
        <v>0</v>
      </c>
      <c r="AV93" s="120">
        <v>0</v>
      </c>
      <c r="AW93" s="120">
        <v>0</v>
      </c>
      <c r="AX93" s="120">
        <v>0</v>
      </c>
      <c r="AY93" s="120">
        <v>0</v>
      </c>
      <c r="AZ93" s="120">
        <v>0</v>
      </c>
      <c r="BA93" s="120">
        <v>0</v>
      </c>
      <c r="BB93" s="92">
        <v>0</v>
      </c>
      <c r="BC93" s="92">
        <v>0</v>
      </c>
      <c r="BD93" s="92">
        <v>0</v>
      </c>
      <c r="BE93" s="92">
        <v>0</v>
      </c>
      <c r="BF93" s="92">
        <v>0</v>
      </c>
      <c r="BG93" s="92">
        <v>0</v>
      </c>
      <c r="BH93" s="92">
        <v>0</v>
      </c>
      <c r="BI93" s="92">
        <v>0</v>
      </c>
      <c r="BJ93" s="121">
        <v>0</v>
      </c>
      <c r="BK93" s="92">
        <v>0</v>
      </c>
      <c r="BL93" s="92">
        <v>0</v>
      </c>
      <c r="BM93" s="92">
        <v>0</v>
      </c>
      <c r="BN93" s="92">
        <v>0</v>
      </c>
      <c r="BO93" s="92">
        <v>0</v>
      </c>
      <c r="BP93" s="92">
        <v>0</v>
      </c>
      <c r="BQ93" s="92">
        <v>0</v>
      </c>
      <c r="BR93" s="120">
        <v>0</v>
      </c>
      <c r="BS93" s="120">
        <v>0</v>
      </c>
      <c r="BT93" s="120">
        <v>0</v>
      </c>
      <c r="BU93" s="120">
        <v>0</v>
      </c>
      <c r="BV93" s="120">
        <v>0</v>
      </c>
      <c r="BW93" s="120">
        <f t="shared" si="23"/>
        <v>0</v>
      </c>
      <c r="BX93" s="92">
        <v>0</v>
      </c>
      <c r="BY93" s="92">
        <f t="shared" si="24"/>
        <v>0</v>
      </c>
      <c r="BZ93" s="92">
        <v>0</v>
      </c>
      <c r="CA93" s="263" t="s">
        <v>416</v>
      </c>
    </row>
    <row r="94" spans="1:80" ht="47.25" hidden="1">
      <c r="A94" s="94" t="s">
        <v>876</v>
      </c>
      <c r="B94" s="95" t="s">
        <v>461</v>
      </c>
      <c r="C94" s="90" t="s">
        <v>416</v>
      </c>
      <c r="D94" s="198" t="s">
        <v>416</v>
      </c>
      <c r="E94" s="120">
        <f t="shared" si="244"/>
        <v>0</v>
      </c>
      <c r="F94" s="120">
        <f t="shared" si="245"/>
        <v>0</v>
      </c>
      <c r="G94" s="120">
        <f t="shared" si="246"/>
        <v>0</v>
      </c>
      <c r="H94" s="120">
        <f t="shared" si="247"/>
        <v>0</v>
      </c>
      <c r="I94" s="120">
        <f t="shared" si="248"/>
        <v>0</v>
      </c>
      <c r="J94" s="92">
        <f t="shared" si="249"/>
        <v>0</v>
      </c>
      <c r="K94" s="92">
        <f t="shared" si="250"/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121">
        <v>0</v>
      </c>
      <c r="S94" s="92">
        <v>0</v>
      </c>
      <c r="T94" s="92">
        <v>0</v>
      </c>
      <c r="U94" s="92">
        <v>0</v>
      </c>
      <c r="V94" s="92">
        <v>0</v>
      </c>
      <c r="W94" s="93">
        <v>0</v>
      </c>
      <c r="X94" s="93">
        <v>0</v>
      </c>
      <c r="Y94" s="93">
        <v>0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237">
        <f t="shared" si="17"/>
        <v>0</v>
      </c>
      <c r="AO94" s="231">
        <f t="shared" si="18"/>
        <v>0</v>
      </c>
      <c r="AP94" s="231">
        <f t="shared" si="19"/>
        <v>0</v>
      </c>
      <c r="AQ94" s="231">
        <f t="shared" si="20"/>
        <v>0</v>
      </c>
      <c r="AR94" s="231">
        <f t="shared" si="21"/>
        <v>0</v>
      </c>
      <c r="AS94" s="237">
        <f t="shared" si="5"/>
        <v>0</v>
      </c>
      <c r="AT94" s="237">
        <f t="shared" si="6"/>
        <v>0</v>
      </c>
      <c r="AU94" s="121">
        <v>0</v>
      </c>
      <c r="AV94" s="120">
        <v>0</v>
      </c>
      <c r="AW94" s="120">
        <v>0</v>
      </c>
      <c r="AX94" s="120">
        <v>0</v>
      </c>
      <c r="AY94" s="120">
        <v>0</v>
      </c>
      <c r="AZ94" s="120">
        <v>0</v>
      </c>
      <c r="BA94" s="120">
        <v>0</v>
      </c>
      <c r="BB94" s="92">
        <v>0</v>
      </c>
      <c r="BC94" s="92">
        <v>0</v>
      </c>
      <c r="BD94" s="92">
        <v>0</v>
      </c>
      <c r="BE94" s="92">
        <v>0</v>
      </c>
      <c r="BF94" s="92">
        <v>0</v>
      </c>
      <c r="BG94" s="92">
        <v>0</v>
      </c>
      <c r="BH94" s="92">
        <v>0</v>
      </c>
      <c r="BI94" s="92">
        <v>0</v>
      </c>
      <c r="BJ94" s="121">
        <v>0</v>
      </c>
      <c r="BK94" s="92">
        <v>0</v>
      </c>
      <c r="BL94" s="92">
        <v>0</v>
      </c>
      <c r="BM94" s="92">
        <v>0</v>
      </c>
      <c r="BN94" s="92">
        <v>0</v>
      </c>
      <c r="BO94" s="92">
        <v>0</v>
      </c>
      <c r="BP94" s="92">
        <v>0</v>
      </c>
      <c r="BQ94" s="92">
        <v>0</v>
      </c>
      <c r="BR94" s="120">
        <v>0</v>
      </c>
      <c r="BS94" s="120">
        <v>0</v>
      </c>
      <c r="BT94" s="120">
        <v>0</v>
      </c>
      <c r="BU94" s="120">
        <v>0</v>
      </c>
      <c r="BV94" s="120">
        <v>0</v>
      </c>
      <c r="BW94" s="120">
        <f t="shared" si="23"/>
        <v>0</v>
      </c>
      <c r="BX94" s="92">
        <v>0</v>
      </c>
      <c r="BY94" s="92">
        <f t="shared" si="24"/>
        <v>0</v>
      </c>
      <c r="BZ94" s="92">
        <v>0</v>
      </c>
      <c r="CA94" s="263" t="s">
        <v>416</v>
      </c>
    </row>
    <row r="95" spans="1:80" ht="47.25" hidden="1">
      <c r="A95" s="94" t="s">
        <v>877</v>
      </c>
      <c r="B95" s="95" t="s">
        <v>462</v>
      </c>
      <c r="C95" s="90" t="s">
        <v>416</v>
      </c>
      <c r="D95" s="198" t="s">
        <v>416</v>
      </c>
      <c r="E95" s="120">
        <f t="shared" si="244"/>
        <v>0</v>
      </c>
      <c r="F95" s="120">
        <f t="shared" si="245"/>
        <v>0</v>
      </c>
      <c r="G95" s="120">
        <f t="shared" si="246"/>
        <v>0</v>
      </c>
      <c r="H95" s="120">
        <f t="shared" si="247"/>
        <v>0</v>
      </c>
      <c r="I95" s="120">
        <f t="shared" si="248"/>
        <v>0</v>
      </c>
      <c r="J95" s="92">
        <f t="shared" si="249"/>
        <v>0</v>
      </c>
      <c r="K95" s="92">
        <f t="shared" si="250"/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121">
        <v>0</v>
      </c>
      <c r="S95" s="92">
        <v>0</v>
      </c>
      <c r="T95" s="92">
        <v>0</v>
      </c>
      <c r="U95" s="92">
        <v>0</v>
      </c>
      <c r="V95" s="92">
        <v>0</v>
      </c>
      <c r="W95" s="93">
        <v>0</v>
      </c>
      <c r="X95" s="93">
        <v>0</v>
      </c>
      <c r="Y95" s="93">
        <v>0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237">
        <f t="shared" si="17"/>
        <v>0</v>
      </c>
      <c r="AO95" s="231">
        <f t="shared" si="18"/>
        <v>0</v>
      </c>
      <c r="AP95" s="231">
        <f t="shared" si="19"/>
        <v>0</v>
      </c>
      <c r="AQ95" s="231">
        <f t="shared" si="20"/>
        <v>0</v>
      </c>
      <c r="AR95" s="231">
        <f t="shared" si="21"/>
        <v>0</v>
      </c>
      <c r="AS95" s="237">
        <f t="shared" si="5"/>
        <v>0</v>
      </c>
      <c r="AT95" s="237">
        <f t="shared" si="6"/>
        <v>0</v>
      </c>
      <c r="AU95" s="121">
        <v>0</v>
      </c>
      <c r="AV95" s="120">
        <v>0</v>
      </c>
      <c r="AW95" s="120">
        <v>0</v>
      </c>
      <c r="AX95" s="120">
        <v>0</v>
      </c>
      <c r="AY95" s="120">
        <v>0</v>
      </c>
      <c r="AZ95" s="120">
        <v>0</v>
      </c>
      <c r="BA95" s="120">
        <v>0</v>
      </c>
      <c r="BB95" s="92">
        <v>0</v>
      </c>
      <c r="BC95" s="92">
        <v>0</v>
      </c>
      <c r="BD95" s="92">
        <v>0</v>
      </c>
      <c r="BE95" s="92">
        <v>0</v>
      </c>
      <c r="BF95" s="92">
        <v>0</v>
      </c>
      <c r="BG95" s="92">
        <v>0</v>
      </c>
      <c r="BH95" s="92">
        <v>0</v>
      </c>
      <c r="BI95" s="92">
        <v>0</v>
      </c>
      <c r="BJ95" s="121">
        <v>0</v>
      </c>
      <c r="BK95" s="92">
        <v>0</v>
      </c>
      <c r="BL95" s="92">
        <v>0</v>
      </c>
      <c r="BM95" s="92">
        <v>0</v>
      </c>
      <c r="BN95" s="92">
        <v>0</v>
      </c>
      <c r="BO95" s="92">
        <v>0</v>
      </c>
      <c r="BP95" s="92">
        <v>0</v>
      </c>
      <c r="BQ95" s="92">
        <v>0</v>
      </c>
      <c r="BR95" s="120">
        <v>0</v>
      </c>
      <c r="BS95" s="120">
        <v>0</v>
      </c>
      <c r="BT95" s="120">
        <v>0</v>
      </c>
      <c r="BU95" s="120">
        <v>0</v>
      </c>
      <c r="BV95" s="120">
        <v>0</v>
      </c>
      <c r="BW95" s="120">
        <f t="shared" si="23"/>
        <v>0</v>
      </c>
      <c r="BX95" s="92">
        <v>0</v>
      </c>
      <c r="BY95" s="92">
        <f t="shared" si="24"/>
        <v>0</v>
      </c>
      <c r="BZ95" s="92">
        <v>0</v>
      </c>
      <c r="CA95" s="263" t="s">
        <v>416</v>
      </c>
    </row>
    <row r="96" spans="1:80" ht="63" hidden="1">
      <c r="A96" s="94" t="s">
        <v>463</v>
      </c>
      <c r="B96" s="95" t="s">
        <v>464</v>
      </c>
      <c r="C96" s="90" t="s">
        <v>416</v>
      </c>
      <c r="D96" s="198" t="s">
        <v>416</v>
      </c>
      <c r="E96" s="120">
        <f t="shared" si="244"/>
        <v>0</v>
      </c>
      <c r="F96" s="120">
        <f t="shared" si="245"/>
        <v>0</v>
      </c>
      <c r="G96" s="120">
        <f t="shared" si="246"/>
        <v>0</v>
      </c>
      <c r="H96" s="120">
        <f t="shared" si="247"/>
        <v>0</v>
      </c>
      <c r="I96" s="120">
        <f t="shared" si="248"/>
        <v>0</v>
      </c>
      <c r="J96" s="92">
        <f t="shared" si="249"/>
        <v>0</v>
      </c>
      <c r="K96" s="92">
        <f t="shared" si="250"/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121">
        <v>0</v>
      </c>
      <c r="S96" s="92">
        <v>0</v>
      </c>
      <c r="T96" s="92">
        <v>0</v>
      </c>
      <c r="U96" s="92">
        <v>0</v>
      </c>
      <c r="V96" s="92">
        <v>0</v>
      </c>
      <c r="W96" s="93">
        <v>0</v>
      </c>
      <c r="X96" s="93">
        <v>0</v>
      </c>
      <c r="Y96" s="93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92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237">
        <f t="shared" si="17"/>
        <v>0</v>
      </c>
      <c r="AO96" s="231">
        <f t="shared" si="18"/>
        <v>0</v>
      </c>
      <c r="AP96" s="231">
        <f t="shared" si="19"/>
        <v>0</v>
      </c>
      <c r="AQ96" s="231">
        <f t="shared" si="20"/>
        <v>0</v>
      </c>
      <c r="AR96" s="231">
        <f t="shared" si="21"/>
        <v>0</v>
      </c>
      <c r="AS96" s="237">
        <f t="shared" si="5"/>
        <v>0</v>
      </c>
      <c r="AT96" s="237">
        <f t="shared" si="6"/>
        <v>0</v>
      </c>
      <c r="AU96" s="121">
        <v>0</v>
      </c>
      <c r="AV96" s="120">
        <v>0</v>
      </c>
      <c r="AW96" s="120">
        <v>0</v>
      </c>
      <c r="AX96" s="120">
        <v>0</v>
      </c>
      <c r="AY96" s="120">
        <v>0</v>
      </c>
      <c r="AZ96" s="120">
        <v>0</v>
      </c>
      <c r="BA96" s="120">
        <v>0</v>
      </c>
      <c r="BB96" s="92">
        <v>0</v>
      </c>
      <c r="BC96" s="92">
        <v>0</v>
      </c>
      <c r="BD96" s="92">
        <v>0</v>
      </c>
      <c r="BE96" s="92">
        <v>0</v>
      </c>
      <c r="BF96" s="92">
        <v>0</v>
      </c>
      <c r="BG96" s="92">
        <v>0</v>
      </c>
      <c r="BH96" s="92">
        <v>0</v>
      </c>
      <c r="BI96" s="92">
        <v>0</v>
      </c>
      <c r="BJ96" s="121">
        <v>0</v>
      </c>
      <c r="BK96" s="92">
        <v>0</v>
      </c>
      <c r="BL96" s="92">
        <v>0</v>
      </c>
      <c r="BM96" s="92">
        <v>0</v>
      </c>
      <c r="BN96" s="92">
        <v>0</v>
      </c>
      <c r="BO96" s="92">
        <v>0</v>
      </c>
      <c r="BP96" s="92">
        <v>0</v>
      </c>
      <c r="BQ96" s="92">
        <v>0</v>
      </c>
      <c r="BR96" s="120">
        <v>0</v>
      </c>
      <c r="BS96" s="120">
        <v>0</v>
      </c>
      <c r="BT96" s="120">
        <v>0</v>
      </c>
      <c r="BU96" s="120">
        <v>0</v>
      </c>
      <c r="BV96" s="120">
        <v>0</v>
      </c>
      <c r="BW96" s="120">
        <f t="shared" si="23"/>
        <v>0</v>
      </c>
      <c r="BX96" s="92">
        <v>0</v>
      </c>
      <c r="BY96" s="92">
        <f t="shared" si="24"/>
        <v>0</v>
      </c>
      <c r="BZ96" s="92">
        <v>0</v>
      </c>
      <c r="CA96" s="263" t="s">
        <v>416</v>
      </c>
    </row>
    <row r="97" spans="1:79" ht="63" hidden="1">
      <c r="A97" s="94" t="s">
        <v>465</v>
      </c>
      <c r="B97" s="95" t="s">
        <v>466</v>
      </c>
      <c r="C97" s="90" t="s">
        <v>416</v>
      </c>
      <c r="D97" s="198" t="s">
        <v>416</v>
      </c>
      <c r="E97" s="120">
        <f t="shared" si="244"/>
        <v>0</v>
      </c>
      <c r="F97" s="120">
        <f t="shared" si="245"/>
        <v>0</v>
      </c>
      <c r="G97" s="120">
        <f t="shared" si="246"/>
        <v>0</v>
      </c>
      <c r="H97" s="120">
        <f t="shared" si="247"/>
        <v>0</v>
      </c>
      <c r="I97" s="120">
        <f t="shared" si="248"/>
        <v>0</v>
      </c>
      <c r="J97" s="92">
        <f t="shared" si="249"/>
        <v>0</v>
      </c>
      <c r="K97" s="92">
        <f t="shared" si="250"/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121">
        <v>0</v>
      </c>
      <c r="S97" s="92">
        <v>0</v>
      </c>
      <c r="T97" s="92">
        <v>0</v>
      </c>
      <c r="U97" s="92">
        <v>0</v>
      </c>
      <c r="V97" s="92">
        <v>0</v>
      </c>
      <c r="W97" s="93">
        <v>0</v>
      </c>
      <c r="X97" s="93">
        <v>0</v>
      </c>
      <c r="Y97" s="93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237">
        <f t="shared" si="17"/>
        <v>0</v>
      </c>
      <c r="AO97" s="231">
        <f t="shared" si="18"/>
        <v>0</v>
      </c>
      <c r="AP97" s="231">
        <f t="shared" si="19"/>
        <v>0</v>
      </c>
      <c r="AQ97" s="231">
        <f t="shared" si="20"/>
        <v>0</v>
      </c>
      <c r="AR97" s="231">
        <f t="shared" si="21"/>
        <v>0</v>
      </c>
      <c r="AS97" s="237">
        <f t="shared" si="5"/>
        <v>0</v>
      </c>
      <c r="AT97" s="237">
        <f t="shared" si="6"/>
        <v>0</v>
      </c>
      <c r="AU97" s="121">
        <v>0</v>
      </c>
      <c r="AV97" s="120">
        <v>0</v>
      </c>
      <c r="AW97" s="120">
        <v>0</v>
      </c>
      <c r="AX97" s="120">
        <v>0</v>
      </c>
      <c r="AY97" s="120">
        <v>0</v>
      </c>
      <c r="AZ97" s="120">
        <v>0</v>
      </c>
      <c r="BA97" s="120">
        <v>0</v>
      </c>
      <c r="BB97" s="92">
        <v>0</v>
      </c>
      <c r="BC97" s="92">
        <v>0</v>
      </c>
      <c r="BD97" s="92">
        <v>0</v>
      </c>
      <c r="BE97" s="92">
        <v>0</v>
      </c>
      <c r="BF97" s="92">
        <v>0</v>
      </c>
      <c r="BG97" s="92">
        <v>0</v>
      </c>
      <c r="BH97" s="92">
        <v>0</v>
      </c>
      <c r="BI97" s="92">
        <v>0</v>
      </c>
      <c r="BJ97" s="121">
        <v>0</v>
      </c>
      <c r="BK97" s="92">
        <v>0</v>
      </c>
      <c r="BL97" s="92">
        <v>0</v>
      </c>
      <c r="BM97" s="92">
        <v>0</v>
      </c>
      <c r="BN97" s="92">
        <v>0</v>
      </c>
      <c r="BO97" s="92">
        <v>0</v>
      </c>
      <c r="BP97" s="92">
        <v>0</v>
      </c>
      <c r="BQ97" s="92">
        <v>0</v>
      </c>
      <c r="BR97" s="120">
        <v>0</v>
      </c>
      <c r="BS97" s="120">
        <v>0</v>
      </c>
      <c r="BT97" s="120">
        <v>0</v>
      </c>
      <c r="BU97" s="120">
        <v>0</v>
      </c>
      <c r="BV97" s="120">
        <v>0</v>
      </c>
      <c r="BW97" s="120">
        <f t="shared" si="23"/>
        <v>0</v>
      </c>
      <c r="BX97" s="92">
        <v>0</v>
      </c>
      <c r="BY97" s="92">
        <f t="shared" si="24"/>
        <v>0</v>
      </c>
      <c r="BZ97" s="92">
        <v>0</v>
      </c>
      <c r="CA97" s="263" t="s">
        <v>416</v>
      </c>
    </row>
    <row r="98" spans="1:79" ht="31.5" hidden="1">
      <c r="A98" s="94" t="s">
        <v>467</v>
      </c>
      <c r="B98" s="95" t="s">
        <v>468</v>
      </c>
      <c r="C98" s="90" t="s">
        <v>416</v>
      </c>
      <c r="D98" s="198" t="s">
        <v>416</v>
      </c>
      <c r="E98" s="120">
        <f t="shared" si="244"/>
        <v>0</v>
      </c>
      <c r="F98" s="120">
        <f t="shared" si="245"/>
        <v>0</v>
      </c>
      <c r="G98" s="120">
        <f t="shared" si="246"/>
        <v>0</v>
      </c>
      <c r="H98" s="120">
        <f t="shared" si="247"/>
        <v>0</v>
      </c>
      <c r="I98" s="120">
        <f t="shared" si="248"/>
        <v>0</v>
      </c>
      <c r="J98" s="92">
        <f t="shared" si="249"/>
        <v>0</v>
      </c>
      <c r="K98" s="92">
        <f t="shared" si="250"/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121">
        <v>0</v>
      </c>
      <c r="S98" s="92">
        <v>0</v>
      </c>
      <c r="T98" s="92">
        <v>0</v>
      </c>
      <c r="U98" s="92">
        <v>0</v>
      </c>
      <c r="V98" s="92">
        <v>0</v>
      </c>
      <c r="W98" s="93">
        <v>0</v>
      </c>
      <c r="X98" s="93">
        <v>0</v>
      </c>
      <c r="Y98" s="93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92">
        <v>0</v>
      </c>
      <c r="AG98" s="92">
        <v>0</v>
      </c>
      <c r="AH98" s="92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237">
        <f t="shared" si="17"/>
        <v>0</v>
      </c>
      <c r="AO98" s="231">
        <f t="shared" si="18"/>
        <v>0</v>
      </c>
      <c r="AP98" s="231">
        <f t="shared" si="19"/>
        <v>0</v>
      </c>
      <c r="AQ98" s="231">
        <f t="shared" si="20"/>
        <v>0</v>
      </c>
      <c r="AR98" s="231">
        <f t="shared" si="21"/>
        <v>0</v>
      </c>
      <c r="AS98" s="237">
        <f t="shared" si="5"/>
        <v>0</v>
      </c>
      <c r="AT98" s="237">
        <f t="shared" si="6"/>
        <v>0</v>
      </c>
      <c r="AU98" s="121">
        <v>0</v>
      </c>
      <c r="AV98" s="120">
        <v>0</v>
      </c>
      <c r="AW98" s="120">
        <v>0</v>
      </c>
      <c r="AX98" s="120">
        <v>0</v>
      </c>
      <c r="AY98" s="120">
        <v>0</v>
      </c>
      <c r="AZ98" s="120">
        <v>0</v>
      </c>
      <c r="BA98" s="120">
        <v>0</v>
      </c>
      <c r="BB98" s="92">
        <v>0</v>
      </c>
      <c r="BC98" s="92">
        <v>0</v>
      </c>
      <c r="BD98" s="92">
        <v>0</v>
      </c>
      <c r="BE98" s="92">
        <v>0</v>
      </c>
      <c r="BF98" s="92">
        <v>0</v>
      </c>
      <c r="BG98" s="92">
        <v>0</v>
      </c>
      <c r="BH98" s="92">
        <v>0</v>
      </c>
      <c r="BI98" s="92">
        <v>0</v>
      </c>
      <c r="BJ98" s="121">
        <v>0</v>
      </c>
      <c r="BK98" s="92">
        <v>0</v>
      </c>
      <c r="BL98" s="92">
        <v>0</v>
      </c>
      <c r="BM98" s="92">
        <v>0</v>
      </c>
      <c r="BN98" s="92">
        <v>0</v>
      </c>
      <c r="BO98" s="92">
        <v>0</v>
      </c>
      <c r="BP98" s="92">
        <v>0</v>
      </c>
      <c r="BQ98" s="92">
        <v>0</v>
      </c>
      <c r="BR98" s="120">
        <v>0</v>
      </c>
      <c r="BS98" s="120">
        <v>0</v>
      </c>
      <c r="BT98" s="120">
        <v>0</v>
      </c>
      <c r="BU98" s="120">
        <v>0</v>
      </c>
      <c r="BV98" s="120">
        <v>0</v>
      </c>
      <c r="BW98" s="120">
        <f t="shared" si="23"/>
        <v>0</v>
      </c>
      <c r="BX98" s="92">
        <v>0</v>
      </c>
      <c r="BY98" s="92">
        <f t="shared" si="24"/>
        <v>0</v>
      </c>
      <c r="BZ98" s="92">
        <v>0</v>
      </c>
      <c r="CA98" s="263" t="s">
        <v>416</v>
      </c>
    </row>
    <row r="99" spans="1:79" ht="47.25" hidden="1">
      <c r="A99" s="94" t="s">
        <v>469</v>
      </c>
      <c r="B99" s="95" t="s">
        <v>470</v>
      </c>
      <c r="C99" s="90" t="s">
        <v>416</v>
      </c>
      <c r="D99" s="198" t="s">
        <v>416</v>
      </c>
      <c r="E99" s="120">
        <f t="shared" si="244"/>
        <v>0</v>
      </c>
      <c r="F99" s="120">
        <f t="shared" si="245"/>
        <v>0</v>
      </c>
      <c r="G99" s="120">
        <f t="shared" si="246"/>
        <v>0</v>
      </c>
      <c r="H99" s="120">
        <f t="shared" si="247"/>
        <v>0</v>
      </c>
      <c r="I99" s="120">
        <f t="shared" si="248"/>
        <v>0</v>
      </c>
      <c r="J99" s="92">
        <f t="shared" si="249"/>
        <v>0</v>
      </c>
      <c r="K99" s="92">
        <f t="shared" si="250"/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121">
        <v>0</v>
      </c>
      <c r="S99" s="92">
        <v>0</v>
      </c>
      <c r="T99" s="92">
        <v>0</v>
      </c>
      <c r="U99" s="92">
        <v>0</v>
      </c>
      <c r="V99" s="92">
        <v>0</v>
      </c>
      <c r="W99" s="93">
        <v>0</v>
      </c>
      <c r="X99" s="93">
        <v>0</v>
      </c>
      <c r="Y99" s="93">
        <v>0</v>
      </c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  <c r="AE99" s="120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237">
        <f t="shared" si="17"/>
        <v>0</v>
      </c>
      <c r="AO99" s="231">
        <f t="shared" si="18"/>
        <v>0</v>
      </c>
      <c r="AP99" s="231">
        <f t="shared" si="19"/>
        <v>0</v>
      </c>
      <c r="AQ99" s="231">
        <f t="shared" si="20"/>
        <v>0</v>
      </c>
      <c r="AR99" s="231">
        <f t="shared" si="21"/>
        <v>0</v>
      </c>
      <c r="AS99" s="237">
        <f t="shared" si="5"/>
        <v>0</v>
      </c>
      <c r="AT99" s="237">
        <f t="shared" si="6"/>
        <v>0</v>
      </c>
      <c r="AU99" s="121">
        <v>0</v>
      </c>
      <c r="AV99" s="120">
        <v>0</v>
      </c>
      <c r="AW99" s="120">
        <v>0</v>
      </c>
      <c r="AX99" s="120">
        <v>0</v>
      </c>
      <c r="AY99" s="120">
        <v>0</v>
      </c>
      <c r="AZ99" s="120">
        <v>0</v>
      </c>
      <c r="BA99" s="120">
        <v>0</v>
      </c>
      <c r="BB99" s="92">
        <v>0</v>
      </c>
      <c r="BC99" s="92">
        <v>0</v>
      </c>
      <c r="BD99" s="92">
        <v>0</v>
      </c>
      <c r="BE99" s="92">
        <v>0</v>
      </c>
      <c r="BF99" s="92">
        <v>0</v>
      </c>
      <c r="BG99" s="92">
        <v>0</v>
      </c>
      <c r="BH99" s="92">
        <v>0</v>
      </c>
      <c r="BI99" s="92">
        <v>0</v>
      </c>
      <c r="BJ99" s="121">
        <v>0</v>
      </c>
      <c r="BK99" s="92">
        <v>0</v>
      </c>
      <c r="BL99" s="92">
        <v>0</v>
      </c>
      <c r="BM99" s="92">
        <v>0</v>
      </c>
      <c r="BN99" s="92">
        <v>0</v>
      </c>
      <c r="BO99" s="92">
        <v>0</v>
      </c>
      <c r="BP99" s="92">
        <v>0</v>
      </c>
      <c r="BQ99" s="92">
        <v>0</v>
      </c>
      <c r="BR99" s="120">
        <v>0</v>
      </c>
      <c r="BS99" s="120">
        <v>0</v>
      </c>
      <c r="BT99" s="120">
        <v>0</v>
      </c>
      <c r="BU99" s="120">
        <v>0</v>
      </c>
      <c r="BV99" s="120">
        <v>0</v>
      </c>
      <c r="BW99" s="120">
        <f t="shared" si="23"/>
        <v>0</v>
      </c>
      <c r="BX99" s="92">
        <v>0</v>
      </c>
      <c r="BY99" s="92">
        <f t="shared" si="24"/>
        <v>0</v>
      </c>
      <c r="BZ99" s="92">
        <v>0</v>
      </c>
      <c r="CA99" s="263" t="s">
        <v>416</v>
      </c>
    </row>
    <row r="100" spans="1:79" ht="63">
      <c r="A100" s="94" t="s">
        <v>471</v>
      </c>
      <c r="B100" s="95" t="s">
        <v>255</v>
      </c>
      <c r="C100" s="90" t="s">
        <v>416</v>
      </c>
      <c r="D100" s="198" t="s">
        <v>416</v>
      </c>
      <c r="E100" s="120">
        <f t="shared" si="244"/>
        <v>0</v>
      </c>
      <c r="F100" s="120">
        <f t="shared" si="245"/>
        <v>0</v>
      </c>
      <c r="G100" s="120">
        <f t="shared" si="246"/>
        <v>0</v>
      </c>
      <c r="H100" s="120">
        <f t="shared" si="247"/>
        <v>0</v>
      </c>
      <c r="I100" s="120">
        <f t="shared" si="248"/>
        <v>0</v>
      </c>
      <c r="J100" s="92">
        <f t="shared" si="249"/>
        <v>0</v>
      </c>
      <c r="K100" s="92">
        <f t="shared" si="250"/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121">
        <v>0</v>
      </c>
      <c r="S100" s="92">
        <v>0</v>
      </c>
      <c r="T100" s="92">
        <v>0</v>
      </c>
      <c r="U100" s="92">
        <v>0</v>
      </c>
      <c r="V100" s="92">
        <v>0</v>
      </c>
      <c r="W100" s="93">
        <v>0</v>
      </c>
      <c r="X100" s="93">
        <v>0</v>
      </c>
      <c r="Y100" s="93">
        <v>0</v>
      </c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92">
        <v>0</v>
      </c>
      <c r="AG100" s="92">
        <v>0</v>
      </c>
      <c r="AH100" s="92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237">
        <f t="shared" si="17"/>
        <v>0</v>
      </c>
      <c r="AO100" s="231">
        <f t="shared" si="18"/>
        <v>0</v>
      </c>
      <c r="AP100" s="231">
        <f t="shared" si="19"/>
        <v>0</v>
      </c>
      <c r="AQ100" s="231">
        <f t="shared" si="20"/>
        <v>0</v>
      </c>
      <c r="AR100" s="231">
        <f t="shared" si="21"/>
        <v>0</v>
      </c>
      <c r="AS100" s="237">
        <f t="shared" si="5"/>
        <v>0</v>
      </c>
      <c r="AT100" s="237">
        <f t="shared" si="6"/>
        <v>0</v>
      </c>
      <c r="AU100" s="121">
        <v>0</v>
      </c>
      <c r="AV100" s="120">
        <v>0</v>
      </c>
      <c r="AW100" s="120">
        <v>0</v>
      </c>
      <c r="AX100" s="120">
        <v>0</v>
      </c>
      <c r="AY100" s="120">
        <v>0</v>
      </c>
      <c r="AZ100" s="120">
        <v>0</v>
      </c>
      <c r="BA100" s="120">
        <v>0</v>
      </c>
      <c r="BB100" s="92">
        <v>0</v>
      </c>
      <c r="BC100" s="92">
        <v>0</v>
      </c>
      <c r="BD100" s="92">
        <v>0</v>
      </c>
      <c r="BE100" s="92">
        <v>0</v>
      </c>
      <c r="BF100" s="92">
        <v>0</v>
      </c>
      <c r="BG100" s="92">
        <v>0</v>
      </c>
      <c r="BH100" s="92">
        <v>0</v>
      </c>
      <c r="BI100" s="92">
        <v>0</v>
      </c>
      <c r="BJ100" s="121">
        <v>0</v>
      </c>
      <c r="BK100" s="92">
        <v>0</v>
      </c>
      <c r="BL100" s="92">
        <v>0</v>
      </c>
      <c r="BM100" s="92">
        <v>0</v>
      </c>
      <c r="BN100" s="92">
        <v>0</v>
      </c>
      <c r="BO100" s="92">
        <v>0</v>
      </c>
      <c r="BP100" s="92">
        <v>0</v>
      </c>
      <c r="BQ100" s="92">
        <v>0</v>
      </c>
      <c r="BR100" s="120">
        <v>0</v>
      </c>
      <c r="BS100" s="120">
        <v>0</v>
      </c>
      <c r="BT100" s="120">
        <v>0</v>
      </c>
      <c r="BU100" s="120">
        <v>0</v>
      </c>
      <c r="BV100" s="120">
        <v>0</v>
      </c>
      <c r="BW100" s="120">
        <f t="shared" si="23"/>
        <v>0</v>
      </c>
      <c r="BX100" s="92">
        <v>0</v>
      </c>
      <c r="BY100" s="92">
        <f t="shared" si="24"/>
        <v>0</v>
      </c>
      <c r="BZ100" s="92">
        <v>0</v>
      </c>
      <c r="CA100" s="263" t="s">
        <v>416</v>
      </c>
    </row>
    <row r="101" spans="1:79" ht="63" hidden="1">
      <c r="A101" s="94" t="s">
        <v>472</v>
      </c>
      <c r="B101" s="95" t="s">
        <v>473</v>
      </c>
      <c r="C101" s="90" t="s">
        <v>416</v>
      </c>
      <c r="D101" s="198" t="s">
        <v>416</v>
      </c>
      <c r="E101" s="120">
        <f t="shared" si="244"/>
        <v>0</v>
      </c>
      <c r="F101" s="120">
        <f t="shared" si="245"/>
        <v>0</v>
      </c>
      <c r="G101" s="120">
        <f t="shared" si="246"/>
        <v>0</v>
      </c>
      <c r="H101" s="120">
        <f t="shared" si="247"/>
        <v>0</v>
      </c>
      <c r="I101" s="120">
        <f t="shared" si="248"/>
        <v>0</v>
      </c>
      <c r="J101" s="92">
        <f t="shared" si="249"/>
        <v>0</v>
      </c>
      <c r="K101" s="92">
        <f t="shared" si="250"/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121">
        <v>0</v>
      </c>
      <c r="S101" s="92">
        <v>0</v>
      </c>
      <c r="T101" s="92">
        <v>0</v>
      </c>
      <c r="U101" s="92">
        <v>0</v>
      </c>
      <c r="V101" s="92">
        <v>0</v>
      </c>
      <c r="W101" s="93">
        <v>0</v>
      </c>
      <c r="X101" s="93">
        <v>0</v>
      </c>
      <c r="Y101" s="93">
        <v>0</v>
      </c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92">
        <v>0</v>
      </c>
      <c r="AG101" s="92">
        <v>0</v>
      </c>
      <c r="AH101" s="92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237">
        <f t="shared" si="17"/>
        <v>0</v>
      </c>
      <c r="AO101" s="231">
        <f t="shared" si="18"/>
        <v>0</v>
      </c>
      <c r="AP101" s="231">
        <f t="shared" si="19"/>
        <v>0</v>
      </c>
      <c r="AQ101" s="231">
        <f t="shared" si="20"/>
        <v>0</v>
      </c>
      <c r="AR101" s="231">
        <f t="shared" si="21"/>
        <v>0</v>
      </c>
      <c r="AS101" s="237">
        <f t="shared" si="5"/>
        <v>0</v>
      </c>
      <c r="AT101" s="237">
        <f t="shared" si="6"/>
        <v>0</v>
      </c>
      <c r="AU101" s="121">
        <v>0</v>
      </c>
      <c r="AV101" s="120">
        <v>0</v>
      </c>
      <c r="AW101" s="120">
        <v>0</v>
      </c>
      <c r="AX101" s="120">
        <v>0</v>
      </c>
      <c r="AY101" s="120">
        <v>0</v>
      </c>
      <c r="AZ101" s="120">
        <v>0</v>
      </c>
      <c r="BA101" s="120">
        <v>0</v>
      </c>
      <c r="BB101" s="92">
        <v>0</v>
      </c>
      <c r="BC101" s="92">
        <v>0</v>
      </c>
      <c r="BD101" s="92">
        <v>0</v>
      </c>
      <c r="BE101" s="92">
        <v>0</v>
      </c>
      <c r="BF101" s="92">
        <v>0</v>
      </c>
      <c r="BG101" s="92">
        <v>0</v>
      </c>
      <c r="BH101" s="92">
        <v>0</v>
      </c>
      <c r="BI101" s="92">
        <v>0</v>
      </c>
      <c r="BJ101" s="121">
        <v>0</v>
      </c>
      <c r="BK101" s="92">
        <v>0</v>
      </c>
      <c r="BL101" s="92">
        <v>0</v>
      </c>
      <c r="BM101" s="92">
        <v>0</v>
      </c>
      <c r="BN101" s="92">
        <v>0</v>
      </c>
      <c r="BO101" s="92">
        <v>0</v>
      </c>
      <c r="BP101" s="92">
        <v>0</v>
      </c>
      <c r="BQ101" s="92">
        <v>0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</v>
      </c>
      <c r="BW101" s="120">
        <f t="shared" si="23"/>
        <v>0</v>
      </c>
      <c r="BX101" s="92">
        <v>0</v>
      </c>
      <c r="BY101" s="92">
        <f t="shared" si="24"/>
        <v>0</v>
      </c>
      <c r="BZ101" s="92">
        <v>0</v>
      </c>
      <c r="CA101" s="263" t="s">
        <v>416</v>
      </c>
    </row>
    <row r="102" spans="1:79" ht="63" hidden="1">
      <c r="A102" s="94" t="s">
        <v>474</v>
      </c>
      <c r="B102" s="95" t="s">
        <v>475</v>
      </c>
      <c r="C102" s="90" t="s">
        <v>416</v>
      </c>
      <c r="D102" s="198" t="s">
        <v>416</v>
      </c>
      <c r="E102" s="120">
        <f t="shared" si="244"/>
        <v>0</v>
      </c>
      <c r="F102" s="120">
        <f t="shared" si="245"/>
        <v>0</v>
      </c>
      <c r="G102" s="120">
        <f t="shared" si="246"/>
        <v>0</v>
      </c>
      <c r="H102" s="120">
        <f t="shared" si="247"/>
        <v>0</v>
      </c>
      <c r="I102" s="120">
        <f t="shared" si="248"/>
        <v>0</v>
      </c>
      <c r="J102" s="92">
        <f t="shared" si="249"/>
        <v>0</v>
      </c>
      <c r="K102" s="92">
        <f t="shared" si="250"/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121">
        <v>0</v>
      </c>
      <c r="S102" s="92">
        <v>0</v>
      </c>
      <c r="T102" s="92">
        <v>0</v>
      </c>
      <c r="U102" s="92">
        <v>0</v>
      </c>
      <c r="V102" s="92">
        <v>0</v>
      </c>
      <c r="W102" s="93">
        <v>0</v>
      </c>
      <c r="X102" s="93">
        <v>0</v>
      </c>
      <c r="Y102" s="93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237">
        <f t="shared" si="17"/>
        <v>0</v>
      </c>
      <c r="AO102" s="231">
        <f t="shared" si="18"/>
        <v>0</v>
      </c>
      <c r="AP102" s="231">
        <f t="shared" si="19"/>
        <v>0</v>
      </c>
      <c r="AQ102" s="231">
        <f t="shared" si="20"/>
        <v>0</v>
      </c>
      <c r="AR102" s="231">
        <f t="shared" si="21"/>
        <v>0</v>
      </c>
      <c r="AS102" s="237">
        <f t="shared" si="5"/>
        <v>0</v>
      </c>
      <c r="AT102" s="237">
        <f t="shared" si="6"/>
        <v>0</v>
      </c>
      <c r="AU102" s="121">
        <v>0</v>
      </c>
      <c r="AV102" s="120">
        <v>0</v>
      </c>
      <c r="AW102" s="120">
        <v>0</v>
      </c>
      <c r="AX102" s="120">
        <v>0</v>
      </c>
      <c r="AY102" s="120">
        <v>0</v>
      </c>
      <c r="AZ102" s="120">
        <v>0</v>
      </c>
      <c r="BA102" s="120">
        <v>0</v>
      </c>
      <c r="BB102" s="92">
        <v>0</v>
      </c>
      <c r="BC102" s="92">
        <v>0</v>
      </c>
      <c r="BD102" s="92">
        <v>0</v>
      </c>
      <c r="BE102" s="92">
        <v>0</v>
      </c>
      <c r="BF102" s="92">
        <v>0</v>
      </c>
      <c r="BG102" s="92">
        <v>0</v>
      </c>
      <c r="BH102" s="92">
        <v>0</v>
      </c>
      <c r="BI102" s="92">
        <v>0</v>
      </c>
      <c r="BJ102" s="121">
        <v>0</v>
      </c>
      <c r="BK102" s="92">
        <v>0</v>
      </c>
      <c r="BL102" s="92">
        <v>0</v>
      </c>
      <c r="BM102" s="92">
        <v>0</v>
      </c>
      <c r="BN102" s="92">
        <v>0</v>
      </c>
      <c r="BO102" s="92">
        <v>0</v>
      </c>
      <c r="BP102" s="92">
        <v>0</v>
      </c>
      <c r="BQ102" s="92">
        <v>0</v>
      </c>
      <c r="BR102" s="120">
        <v>0</v>
      </c>
      <c r="BS102" s="120">
        <v>0</v>
      </c>
      <c r="BT102" s="120">
        <v>0</v>
      </c>
      <c r="BU102" s="120">
        <v>0</v>
      </c>
      <c r="BV102" s="120">
        <v>0</v>
      </c>
      <c r="BW102" s="120">
        <f t="shared" si="23"/>
        <v>0</v>
      </c>
      <c r="BX102" s="92">
        <v>0</v>
      </c>
      <c r="BY102" s="92">
        <f t="shared" si="24"/>
        <v>0</v>
      </c>
      <c r="BZ102" s="92">
        <v>0</v>
      </c>
      <c r="CA102" s="263" t="s">
        <v>416</v>
      </c>
    </row>
    <row r="103" spans="1:79" ht="47.25">
      <c r="A103" s="94" t="s">
        <v>476</v>
      </c>
      <c r="B103" s="95" t="s">
        <v>256</v>
      </c>
      <c r="C103" s="90" t="s">
        <v>416</v>
      </c>
      <c r="D103" s="198" t="s">
        <v>416</v>
      </c>
      <c r="E103" s="120">
        <f t="shared" si="244"/>
        <v>0</v>
      </c>
      <c r="F103" s="120">
        <f t="shared" si="245"/>
        <v>0</v>
      </c>
      <c r="G103" s="120">
        <f t="shared" si="246"/>
        <v>0</v>
      </c>
      <c r="H103" s="120">
        <f t="shared" si="247"/>
        <v>0</v>
      </c>
      <c r="I103" s="120">
        <f t="shared" si="248"/>
        <v>0</v>
      </c>
      <c r="J103" s="92">
        <f t="shared" si="249"/>
        <v>0</v>
      </c>
      <c r="K103" s="92">
        <f t="shared" si="250"/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121">
        <v>0</v>
      </c>
      <c r="S103" s="92">
        <v>0</v>
      </c>
      <c r="T103" s="92">
        <v>0</v>
      </c>
      <c r="U103" s="92">
        <v>0</v>
      </c>
      <c r="V103" s="92">
        <v>0</v>
      </c>
      <c r="W103" s="93">
        <v>0</v>
      </c>
      <c r="X103" s="93">
        <v>0</v>
      </c>
      <c r="Y103" s="93">
        <v>0</v>
      </c>
      <c r="Z103" s="120">
        <v>0</v>
      </c>
      <c r="AA103" s="120">
        <v>0</v>
      </c>
      <c r="AB103" s="120">
        <v>0</v>
      </c>
      <c r="AC103" s="120">
        <v>0</v>
      </c>
      <c r="AD103" s="120">
        <v>0</v>
      </c>
      <c r="AE103" s="120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237">
        <f t="shared" si="17"/>
        <v>0</v>
      </c>
      <c r="AO103" s="231">
        <f t="shared" si="18"/>
        <v>0</v>
      </c>
      <c r="AP103" s="231">
        <f t="shared" si="19"/>
        <v>0</v>
      </c>
      <c r="AQ103" s="231">
        <f t="shared" si="20"/>
        <v>0</v>
      </c>
      <c r="AR103" s="231">
        <f t="shared" si="21"/>
        <v>0</v>
      </c>
      <c r="AS103" s="237">
        <f t="shared" si="5"/>
        <v>0</v>
      </c>
      <c r="AT103" s="237">
        <f t="shared" si="6"/>
        <v>0</v>
      </c>
      <c r="AU103" s="121">
        <v>0</v>
      </c>
      <c r="AV103" s="120">
        <v>0</v>
      </c>
      <c r="AW103" s="120">
        <v>0</v>
      </c>
      <c r="AX103" s="120">
        <v>0</v>
      </c>
      <c r="AY103" s="120">
        <v>0</v>
      </c>
      <c r="AZ103" s="120">
        <v>0</v>
      </c>
      <c r="BA103" s="120">
        <v>0</v>
      </c>
      <c r="BB103" s="92">
        <v>0</v>
      </c>
      <c r="BC103" s="92">
        <v>0</v>
      </c>
      <c r="BD103" s="92">
        <v>0</v>
      </c>
      <c r="BE103" s="92">
        <v>0</v>
      </c>
      <c r="BF103" s="92">
        <v>0</v>
      </c>
      <c r="BG103" s="92">
        <v>0</v>
      </c>
      <c r="BH103" s="92">
        <v>0</v>
      </c>
      <c r="BI103" s="92">
        <v>0</v>
      </c>
      <c r="BJ103" s="121">
        <v>0</v>
      </c>
      <c r="BK103" s="92">
        <v>0</v>
      </c>
      <c r="BL103" s="92">
        <v>0</v>
      </c>
      <c r="BM103" s="92">
        <v>0</v>
      </c>
      <c r="BN103" s="92">
        <v>0</v>
      </c>
      <c r="BO103" s="92">
        <v>0</v>
      </c>
      <c r="BP103" s="92">
        <v>0</v>
      </c>
      <c r="BQ103" s="92">
        <v>0</v>
      </c>
      <c r="BR103" s="120">
        <v>0</v>
      </c>
      <c r="BS103" s="120">
        <v>0</v>
      </c>
      <c r="BT103" s="120">
        <v>0</v>
      </c>
      <c r="BU103" s="120">
        <v>0</v>
      </c>
      <c r="BV103" s="120">
        <v>0</v>
      </c>
      <c r="BW103" s="120">
        <f t="shared" si="23"/>
        <v>0</v>
      </c>
      <c r="BX103" s="92">
        <v>0</v>
      </c>
      <c r="BY103" s="92">
        <f t="shared" si="24"/>
        <v>0</v>
      </c>
      <c r="BZ103" s="92">
        <v>0</v>
      </c>
      <c r="CA103" s="263" t="s">
        <v>416</v>
      </c>
    </row>
    <row r="104" spans="1:79" ht="47.25">
      <c r="A104" s="94" t="s">
        <v>477</v>
      </c>
      <c r="B104" s="95" t="s">
        <v>478</v>
      </c>
      <c r="C104" s="90" t="s">
        <v>416</v>
      </c>
      <c r="D104" s="198" t="s">
        <v>416</v>
      </c>
      <c r="E104" s="120">
        <f t="shared" si="244"/>
        <v>0</v>
      </c>
      <c r="F104" s="120">
        <f t="shared" si="245"/>
        <v>0</v>
      </c>
      <c r="G104" s="120">
        <f t="shared" si="246"/>
        <v>0</v>
      </c>
      <c r="H104" s="120">
        <f t="shared" si="247"/>
        <v>0</v>
      </c>
      <c r="I104" s="120">
        <f t="shared" si="248"/>
        <v>0</v>
      </c>
      <c r="J104" s="92">
        <f t="shared" si="249"/>
        <v>0</v>
      </c>
      <c r="K104" s="92">
        <f t="shared" si="250"/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121">
        <v>0</v>
      </c>
      <c r="S104" s="92">
        <v>0</v>
      </c>
      <c r="T104" s="92">
        <v>0</v>
      </c>
      <c r="U104" s="92">
        <v>0</v>
      </c>
      <c r="V104" s="92">
        <v>0</v>
      </c>
      <c r="W104" s="93">
        <v>0</v>
      </c>
      <c r="X104" s="93">
        <v>0</v>
      </c>
      <c r="Y104" s="93">
        <v>0</v>
      </c>
      <c r="Z104" s="120">
        <v>0</v>
      </c>
      <c r="AA104" s="120">
        <v>0</v>
      </c>
      <c r="AB104" s="120">
        <v>0</v>
      </c>
      <c r="AC104" s="120">
        <v>0</v>
      </c>
      <c r="AD104" s="120">
        <v>0</v>
      </c>
      <c r="AE104" s="120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237">
        <f t="shared" si="17"/>
        <v>0</v>
      </c>
      <c r="AO104" s="231">
        <f t="shared" si="18"/>
        <v>0</v>
      </c>
      <c r="AP104" s="231">
        <f t="shared" si="19"/>
        <v>0</v>
      </c>
      <c r="AQ104" s="231">
        <f t="shared" si="20"/>
        <v>0</v>
      </c>
      <c r="AR104" s="231">
        <f t="shared" si="21"/>
        <v>0</v>
      </c>
      <c r="AS104" s="237">
        <f t="shared" si="5"/>
        <v>0</v>
      </c>
      <c r="AT104" s="237">
        <f t="shared" si="6"/>
        <v>0</v>
      </c>
      <c r="AU104" s="121">
        <v>0</v>
      </c>
      <c r="AV104" s="120">
        <v>0</v>
      </c>
      <c r="AW104" s="120">
        <v>0</v>
      </c>
      <c r="AX104" s="120">
        <v>0</v>
      </c>
      <c r="AY104" s="120">
        <v>0</v>
      </c>
      <c r="AZ104" s="120">
        <v>0</v>
      </c>
      <c r="BA104" s="120">
        <v>0</v>
      </c>
      <c r="BB104" s="92">
        <v>0</v>
      </c>
      <c r="BC104" s="92">
        <v>0</v>
      </c>
      <c r="BD104" s="92">
        <v>0</v>
      </c>
      <c r="BE104" s="92">
        <v>0</v>
      </c>
      <c r="BF104" s="92">
        <v>0</v>
      </c>
      <c r="BG104" s="92">
        <v>0</v>
      </c>
      <c r="BH104" s="92">
        <v>0</v>
      </c>
      <c r="BI104" s="92">
        <v>0</v>
      </c>
      <c r="BJ104" s="121">
        <v>0</v>
      </c>
      <c r="BK104" s="92">
        <v>0</v>
      </c>
      <c r="BL104" s="92">
        <v>0</v>
      </c>
      <c r="BM104" s="92">
        <v>0</v>
      </c>
      <c r="BN104" s="92">
        <v>0</v>
      </c>
      <c r="BO104" s="92">
        <v>0</v>
      </c>
      <c r="BP104" s="92">
        <v>0</v>
      </c>
      <c r="BQ104" s="92">
        <v>0</v>
      </c>
      <c r="BR104" s="120">
        <v>0</v>
      </c>
      <c r="BS104" s="120">
        <v>0</v>
      </c>
      <c r="BT104" s="120">
        <v>0</v>
      </c>
      <c r="BU104" s="120">
        <v>0</v>
      </c>
      <c r="BV104" s="120">
        <v>0</v>
      </c>
      <c r="BW104" s="120">
        <f t="shared" si="23"/>
        <v>0</v>
      </c>
      <c r="BX104" s="92">
        <v>0</v>
      </c>
      <c r="BY104" s="92">
        <f t="shared" si="24"/>
        <v>0</v>
      </c>
      <c r="BZ104" s="92">
        <v>0</v>
      </c>
      <c r="CA104" s="263" t="s">
        <v>416</v>
      </c>
    </row>
    <row r="105" spans="1:79" ht="31.5">
      <c r="A105" s="170" t="s">
        <v>479</v>
      </c>
      <c r="B105" s="188" t="s">
        <v>480</v>
      </c>
      <c r="C105" s="172" t="s">
        <v>416</v>
      </c>
      <c r="D105" s="198">
        <f t="shared" ref="D105:D110" si="251">F105</f>
        <v>0</v>
      </c>
      <c r="E105" s="198">
        <f t="shared" si="244"/>
        <v>0</v>
      </c>
      <c r="F105" s="198">
        <f t="shared" si="245"/>
        <v>0</v>
      </c>
      <c r="G105" s="198">
        <f t="shared" si="246"/>
        <v>0</v>
      </c>
      <c r="H105" s="198">
        <f t="shared" si="247"/>
        <v>0</v>
      </c>
      <c r="I105" s="198">
        <f t="shared" si="248"/>
        <v>0</v>
      </c>
      <c r="J105" s="166">
        <f t="shared" si="249"/>
        <v>0</v>
      </c>
      <c r="K105" s="166">
        <f t="shared" si="250"/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99">
        <v>0</v>
      </c>
      <c r="S105" s="166">
        <v>0</v>
      </c>
      <c r="T105" s="166">
        <v>0</v>
      </c>
      <c r="U105" s="166">
        <v>0</v>
      </c>
      <c r="V105" s="166">
        <v>0</v>
      </c>
      <c r="W105" s="187">
        <v>0</v>
      </c>
      <c r="X105" s="187">
        <v>0</v>
      </c>
      <c r="Y105" s="187">
        <v>0</v>
      </c>
      <c r="Z105" s="198">
        <v>0</v>
      </c>
      <c r="AA105" s="198">
        <v>0</v>
      </c>
      <c r="AB105" s="198">
        <v>0</v>
      </c>
      <c r="AC105" s="198">
        <v>0</v>
      </c>
      <c r="AD105" s="198">
        <v>0</v>
      </c>
      <c r="AE105" s="198">
        <v>0</v>
      </c>
      <c r="AF105" s="166">
        <v>0</v>
      </c>
      <c r="AG105" s="166">
        <v>0</v>
      </c>
      <c r="AH105" s="166">
        <f>AH106+AH111+AH112+AH113</f>
        <v>0</v>
      </c>
      <c r="AI105" s="166">
        <v>0</v>
      </c>
      <c r="AJ105" s="166">
        <v>0</v>
      </c>
      <c r="AK105" s="166">
        <v>0</v>
      </c>
      <c r="AL105" s="166">
        <v>0</v>
      </c>
      <c r="AM105" s="166">
        <f>AM106+AM111+AM112+AM113</f>
        <v>0</v>
      </c>
      <c r="AN105" s="237">
        <f t="shared" si="17"/>
        <v>0</v>
      </c>
      <c r="AO105" s="231">
        <f t="shared" si="18"/>
        <v>0</v>
      </c>
      <c r="AP105" s="231">
        <f t="shared" si="19"/>
        <v>0</v>
      </c>
      <c r="AQ105" s="231">
        <f t="shared" si="20"/>
        <v>0</v>
      </c>
      <c r="AR105" s="231">
        <f t="shared" si="21"/>
        <v>0</v>
      </c>
      <c r="AS105" s="237">
        <f t="shared" si="5"/>
        <v>0</v>
      </c>
      <c r="AT105" s="237">
        <f t="shared" si="6"/>
        <v>0</v>
      </c>
      <c r="AU105" s="199">
        <v>0</v>
      </c>
      <c r="AV105" s="198">
        <v>0</v>
      </c>
      <c r="AW105" s="198">
        <v>0</v>
      </c>
      <c r="AX105" s="198">
        <v>0</v>
      </c>
      <c r="AY105" s="198">
        <v>0</v>
      </c>
      <c r="AZ105" s="198">
        <v>0</v>
      </c>
      <c r="BA105" s="198">
        <v>0</v>
      </c>
      <c r="BB105" s="166">
        <v>0</v>
      </c>
      <c r="BC105" s="166">
        <v>0</v>
      </c>
      <c r="BD105" s="166">
        <v>0</v>
      </c>
      <c r="BE105" s="166">
        <v>0</v>
      </c>
      <c r="BF105" s="166">
        <v>0</v>
      </c>
      <c r="BG105" s="166">
        <v>0</v>
      </c>
      <c r="BH105" s="166">
        <v>0</v>
      </c>
      <c r="BI105" s="166">
        <v>0</v>
      </c>
      <c r="BJ105" s="199">
        <f>BJ111+BJ112+BJ113</f>
        <v>0</v>
      </c>
      <c r="BK105" s="166">
        <v>0</v>
      </c>
      <c r="BL105" s="166">
        <v>0</v>
      </c>
      <c r="BM105" s="166">
        <v>0</v>
      </c>
      <c r="BN105" s="166">
        <v>0</v>
      </c>
      <c r="BO105" s="166">
        <f>BO111+BO112+BO113</f>
        <v>0</v>
      </c>
      <c r="BP105" s="166">
        <v>0</v>
      </c>
      <c r="BQ105" s="166">
        <v>0</v>
      </c>
      <c r="BR105" s="198">
        <v>0</v>
      </c>
      <c r="BS105" s="198">
        <v>0</v>
      </c>
      <c r="BT105" s="198">
        <v>0</v>
      </c>
      <c r="BU105" s="198">
        <v>0</v>
      </c>
      <c r="BV105" s="198">
        <v>0</v>
      </c>
      <c r="BW105" s="198">
        <f t="shared" si="23"/>
        <v>0</v>
      </c>
      <c r="BX105" s="166">
        <v>0</v>
      </c>
      <c r="BY105" s="166">
        <f t="shared" si="24"/>
        <v>0</v>
      </c>
      <c r="BZ105" s="166" t="e">
        <f t="shared" si="25"/>
        <v>#DIV/0!</v>
      </c>
      <c r="CA105" s="263" t="s">
        <v>416</v>
      </c>
    </row>
    <row r="106" spans="1:79" ht="31.5">
      <c r="A106" s="170" t="s">
        <v>481</v>
      </c>
      <c r="B106" s="171" t="s">
        <v>257</v>
      </c>
      <c r="C106" s="172" t="s">
        <v>416</v>
      </c>
      <c r="D106" s="198">
        <f t="shared" si="251"/>
        <v>0</v>
      </c>
      <c r="E106" s="195">
        <f t="shared" si="244"/>
        <v>0</v>
      </c>
      <c r="F106" s="195">
        <f t="shared" si="245"/>
        <v>0</v>
      </c>
      <c r="G106" s="195">
        <f t="shared" si="246"/>
        <v>0</v>
      </c>
      <c r="H106" s="195">
        <f t="shared" si="247"/>
        <v>0</v>
      </c>
      <c r="I106" s="195">
        <f t="shared" si="248"/>
        <v>0</v>
      </c>
      <c r="J106" s="195">
        <f t="shared" si="249"/>
        <v>0</v>
      </c>
      <c r="K106" s="195">
        <f t="shared" si="250"/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87">
        <v>0</v>
      </c>
      <c r="X106" s="187">
        <v>0</v>
      </c>
      <c r="Y106" s="187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f>AH107+AH109</f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f>AM107+AM109</f>
        <v>0</v>
      </c>
      <c r="AN106" s="245">
        <f t="shared" si="17"/>
        <v>0</v>
      </c>
      <c r="AO106" s="245">
        <f t="shared" si="18"/>
        <v>0</v>
      </c>
      <c r="AP106" s="245">
        <f t="shared" si="19"/>
        <v>0</v>
      </c>
      <c r="AQ106" s="245">
        <f t="shared" si="20"/>
        <v>0</v>
      </c>
      <c r="AR106" s="245">
        <f t="shared" si="21"/>
        <v>0</v>
      </c>
      <c r="AS106" s="237">
        <f t="shared" si="5"/>
        <v>0</v>
      </c>
      <c r="AT106" s="237">
        <f t="shared" si="6"/>
        <v>0</v>
      </c>
      <c r="AU106" s="199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195">
        <v>0</v>
      </c>
      <c r="BI106" s="195">
        <v>0</v>
      </c>
      <c r="BJ106" s="195">
        <v>0</v>
      </c>
      <c r="BK106" s="195">
        <v>0</v>
      </c>
      <c r="BL106" s="195">
        <v>0</v>
      </c>
      <c r="BM106" s="195">
        <v>0</v>
      </c>
      <c r="BN106" s="195">
        <v>0</v>
      </c>
      <c r="BO106" s="166">
        <v>0</v>
      </c>
      <c r="BP106" s="166">
        <v>0</v>
      </c>
      <c r="BQ106" s="166">
        <f>BQ107+BQ109</f>
        <v>0</v>
      </c>
      <c r="BR106" s="166">
        <f t="shared" ref="BR106:BV106" si="252">BR107+BR109</f>
        <v>0</v>
      </c>
      <c r="BS106" s="166">
        <f t="shared" si="252"/>
        <v>0</v>
      </c>
      <c r="BT106" s="166">
        <f t="shared" si="252"/>
        <v>0</v>
      </c>
      <c r="BU106" s="166">
        <f t="shared" si="252"/>
        <v>0</v>
      </c>
      <c r="BV106" s="166">
        <f t="shared" si="252"/>
        <v>0</v>
      </c>
      <c r="BW106" s="195">
        <f t="shared" si="23"/>
        <v>0</v>
      </c>
      <c r="BX106" s="195">
        <v>0</v>
      </c>
      <c r="BY106" s="195">
        <f t="shared" si="24"/>
        <v>0</v>
      </c>
      <c r="BZ106" s="195">
        <v>0</v>
      </c>
      <c r="CA106" s="263" t="s">
        <v>416</v>
      </c>
    </row>
    <row r="107" spans="1:79" ht="47.25">
      <c r="A107" s="170" t="s">
        <v>258</v>
      </c>
      <c r="B107" s="194" t="s">
        <v>947</v>
      </c>
      <c r="C107" s="172" t="s">
        <v>263</v>
      </c>
      <c r="D107" s="198">
        <f t="shared" si="251"/>
        <v>0</v>
      </c>
      <c r="E107" s="198">
        <f t="shared" si="244"/>
        <v>0</v>
      </c>
      <c r="F107" s="198">
        <f t="shared" si="245"/>
        <v>0</v>
      </c>
      <c r="G107" s="198">
        <f t="shared" si="246"/>
        <v>0</v>
      </c>
      <c r="H107" s="198">
        <f t="shared" si="247"/>
        <v>0</v>
      </c>
      <c r="I107" s="198">
        <f t="shared" si="248"/>
        <v>0</v>
      </c>
      <c r="J107" s="166">
        <f t="shared" si="249"/>
        <v>0</v>
      </c>
      <c r="K107" s="166">
        <f t="shared" si="250"/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99">
        <v>0</v>
      </c>
      <c r="S107" s="166">
        <v>0</v>
      </c>
      <c r="T107" s="166">
        <v>0</v>
      </c>
      <c r="U107" s="166">
        <v>0</v>
      </c>
      <c r="V107" s="166">
        <v>0</v>
      </c>
      <c r="W107" s="187">
        <v>0</v>
      </c>
      <c r="X107" s="187">
        <v>0</v>
      </c>
      <c r="Y107" s="187">
        <v>0</v>
      </c>
      <c r="Z107" s="198">
        <v>0</v>
      </c>
      <c r="AA107" s="198">
        <v>0</v>
      </c>
      <c r="AB107" s="198">
        <v>0</v>
      </c>
      <c r="AC107" s="198">
        <v>0</v>
      </c>
      <c r="AD107" s="198">
        <v>0</v>
      </c>
      <c r="AE107" s="198">
        <v>0</v>
      </c>
      <c r="AF107" s="166">
        <v>0</v>
      </c>
      <c r="AG107" s="166">
        <v>0</v>
      </c>
      <c r="AH107" s="166">
        <v>0</v>
      </c>
      <c r="AI107" s="166">
        <v>0</v>
      </c>
      <c r="AJ107" s="166">
        <v>0</v>
      </c>
      <c r="AK107" s="166">
        <v>0</v>
      </c>
      <c r="AL107" s="166">
        <v>0</v>
      </c>
      <c r="AM107" s="166">
        <v>0</v>
      </c>
      <c r="AN107" s="237">
        <f t="shared" si="17"/>
        <v>0</v>
      </c>
      <c r="AO107" s="231">
        <f>BQ107</f>
        <v>0</v>
      </c>
      <c r="AP107" s="231">
        <f t="shared" ref="AP107:AP113" si="253">AW107+BD107+BK107+BR107</f>
        <v>0</v>
      </c>
      <c r="AQ107" s="231">
        <f t="shared" ref="AQ107:AQ113" si="254">AX107+BE107+BL107+BS107</f>
        <v>0</v>
      </c>
      <c r="AR107" s="231">
        <f t="shared" ref="AR107:AR113" si="255">AY107+BF107+BM107+BT107</f>
        <v>0</v>
      </c>
      <c r="AS107" s="237">
        <f t="shared" ref="AS107:AS113" si="256">AZ107+BG107+BN107+BU107</f>
        <v>0</v>
      </c>
      <c r="AT107" s="237">
        <f t="shared" ref="AT107:AT113" si="257">BA107+BH107+BO107+BV107</f>
        <v>0</v>
      </c>
      <c r="AU107" s="199">
        <v>0</v>
      </c>
      <c r="AV107" s="198">
        <v>0</v>
      </c>
      <c r="AW107" s="198">
        <v>0</v>
      </c>
      <c r="AX107" s="198">
        <v>0</v>
      </c>
      <c r="AY107" s="198">
        <v>0</v>
      </c>
      <c r="AZ107" s="198">
        <v>0</v>
      </c>
      <c r="BA107" s="198">
        <v>0</v>
      </c>
      <c r="BB107" s="166">
        <v>0</v>
      </c>
      <c r="BC107" s="166">
        <v>0</v>
      </c>
      <c r="BD107" s="166">
        <v>0</v>
      </c>
      <c r="BE107" s="166">
        <v>0</v>
      </c>
      <c r="BF107" s="166">
        <v>0</v>
      </c>
      <c r="BG107" s="166">
        <v>0</v>
      </c>
      <c r="BH107" s="166">
        <v>0</v>
      </c>
      <c r="BI107" s="166">
        <v>0</v>
      </c>
      <c r="BJ107" s="199">
        <v>0</v>
      </c>
      <c r="BK107" s="166">
        <v>0</v>
      </c>
      <c r="BL107" s="166">
        <v>0</v>
      </c>
      <c r="BM107" s="166">
        <v>0</v>
      </c>
      <c r="BN107" s="166">
        <v>0</v>
      </c>
      <c r="BO107" s="166">
        <v>0</v>
      </c>
      <c r="BP107" s="166">
        <v>0</v>
      </c>
      <c r="BQ107" s="166">
        <v>0</v>
      </c>
      <c r="BR107" s="198">
        <v>0</v>
      </c>
      <c r="BS107" s="198">
        <v>0</v>
      </c>
      <c r="BT107" s="198">
        <v>0</v>
      </c>
      <c r="BU107" s="198">
        <v>0</v>
      </c>
      <c r="BV107" s="198">
        <v>0</v>
      </c>
      <c r="BW107" s="198">
        <f t="shared" si="23"/>
        <v>0</v>
      </c>
      <c r="BX107" s="166">
        <v>0</v>
      </c>
      <c r="BY107" s="166">
        <f t="shared" si="24"/>
        <v>0</v>
      </c>
      <c r="BZ107" s="166">
        <v>0</v>
      </c>
      <c r="CA107" s="263" t="s">
        <v>416</v>
      </c>
    </row>
    <row r="108" spans="1:79" ht="47.25" hidden="1">
      <c r="A108" s="170" t="s">
        <v>261</v>
      </c>
      <c r="B108" s="194" t="s">
        <v>262</v>
      </c>
      <c r="C108" s="172" t="s">
        <v>263</v>
      </c>
      <c r="D108" s="198" t="str">
        <f t="shared" si="251"/>
        <v>нд</v>
      </c>
      <c r="E108" s="169" t="s">
        <v>416</v>
      </c>
      <c r="F108" s="200" t="s">
        <v>416</v>
      </c>
      <c r="G108" s="169" t="s">
        <v>416</v>
      </c>
      <c r="H108" s="169" t="s">
        <v>416</v>
      </c>
      <c r="I108" s="169" t="s">
        <v>416</v>
      </c>
      <c r="J108" s="169" t="s">
        <v>416</v>
      </c>
      <c r="K108" s="169" t="s">
        <v>416</v>
      </c>
      <c r="L108" s="169" t="s">
        <v>416</v>
      </c>
      <c r="M108" s="169" t="s">
        <v>416</v>
      </c>
      <c r="N108" s="169" t="s">
        <v>416</v>
      </c>
      <c r="O108" s="169" t="s">
        <v>416</v>
      </c>
      <c r="P108" s="169" t="s">
        <v>416</v>
      </c>
      <c r="Q108" s="169" t="s">
        <v>416</v>
      </c>
      <c r="R108" s="200" t="s">
        <v>416</v>
      </c>
      <c r="S108" s="169" t="s">
        <v>416</v>
      </c>
      <c r="T108" s="169" t="s">
        <v>416</v>
      </c>
      <c r="U108" s="169" t="s">
        <v>416</v>
      </c>
      <c r="V108" s="169" t="s">
        <v>416</v>
      </c>
      <c r="W108" s="187">
        <v>0</v>
      </c>
      <c r="X108" s="187">
        <v>0</v>
      </c>
      <c r="Y108" s="187">
        <v>0</v>
      </c>
      <c r="Z108" s="169" t="s">
        <v>416</v>
      </c>
      <c r="AA108" s="169" t="s">
        <v>416</v>
      </c>
      <c r="AB108" s="200" t="s">
        <v>416</v>
      </c>
      <c r="AC108" s="169" t="s">
        <v>416</v>
      </c>
      <c r="AD108" s="169" t="s">
        <v>416</v>
      </c>
      <c r="AE108" s="169" t="s">
        <v>416</v>
      </c>
      <c r="AF108" s="169" t="s">
        <v>416</v>
      </c>
      <c r="AG108" s="169" t="s">
        <v>416</v>
      </c>
      <c r="AH108" s="169" t="s">
        <v>416</v>
      </c>
      <c r="AI108" s="169" t="s">
        <v>416</v>
      </c>
      <c r="AJ108" s="169" t="s">
        <v>416</v>
      </c>
      <c r="AK108" s="169" t="s">
        <v>416</v>
      </c>
      <c r="AL108" s="169" t="s">
        <v>416</v>
      </c>
      <c r="AM108" s="169" t="s">
        <v>416</v>
      </c>
      <c r="AN108" s="246" t="s">
        <v>416</v>
      </c>
      <c r="AO108" s="231" t="str">
        <f t="shared" ref="AO108:AO109" si="258">BQ108</f>
        <v>нд</v>
      </c>
      <c r="AP108" s="232" t="s">
        <v>416</v>
      </c>
      <c r="AQ108" s="232" t="s">
        <v>416</v>
      </c>
      <c r="AR108" s="232" t="s">
        <v>416</v>
      </c>
      <c r="AS108" s="237" t="s">
        <v>416</v>
      </c>
      <c r="AT108" s="237" t="s">
        <v>416</v>
      </c>
      <c r="AU108" s="199" t="s">
        <v>416</v>
      </c>
      <c r="AV108" s="169" t="s">
        <v>416</v>
      </c>
      <c r="AW108" s="169" t="s">
        <v>416</v>
      </c>
      <c r="AX108" s="200" t="s">
        <v>416</v>
      </c>
      <c r="AY108" s="169" t="s">
        <v>416</v>
      </c>
      <c r="AZ108" s="169" t="s">
        <v>416</v>
      </c>
      <c r="BA108" s="169" t="s">
        <v>416</v>
      </c>
      <c r="BB108" s="169" t="s">
        <v>416</v>
      </c>
      <c r="BC108" s="169" t="s">
        <v>416</v>
      </c>
      <c r="BD108" s="169" t="s">
        <v>416</v>
      </c>
      <c r="BE108" s="169" t="s">
        <v>416</v>
      </c>
      <c r="BF108" s="169" t="s">
        <v>416</v>
      </c>
      <c r="BG108" s="169" t="s">
        <v>416</v>
      </c>
      <c r="BH108" s="169" t="s">
        <v>416</v>
      </c>
      <c r="BI108" s="169" t="s">
        <v>416</v>
      </c>
      <c r="BJ108" s="200" t="s">
        <v>416</v>
      </c>
      <c r="BK108" s="169" t="s">
        <v>416</v>
      </c>
      <c r="BL108" s="169" t="s">
        <v>416</v>
      </c>
      <c r="BM108" s="169" t="s">
        <v>416</v>
      </c>
      <c r="BN108" s="169" t="s">
        <v>416</v>
      </c>
      <c r="BO108" s="166" t="s">
        <v>416</v>
      </c>
      <c r="BP108" s="166" t="s">
        <v>416</v>
      </c>
      <c r="BQ108" s="166" t="s">
        <v>416</v>
      </c>
      <c r="BR108" s="169" t="s">
        <v>416</v>
      </c>
      <c r="BS108" s="169" t="s">
        <v>416</v>
      </c>
      <c r="BT108" s="200" t="s">
        <v>416</v>
      </c>
      <c r="BU108" s="169" t="s">
        <v>416</v>
      </c>
      <c r="BV108" s="169" t="s">
        <v>416</v>
      </c>
      <c r="BW108" s="169" t="s">
        <v>416</v>
      </c>
      <c r="BX108" s="169" t="s">
        <v>416</v>
      </c>
      <c r="BY108" s="169" t="s">
        <v>416</v>
      </c>
      <c r="BZ108" s="169" t="s">
        <v>416</v>
      </c>
      <c r="CA108" s="263" t="s">
        <v>416</v>
      </c>
    </row>
    <row r="109" spans="1:79" ht="63">
      <c r="A109" s="170" t="s">
        <v>261</v>
      </c>
      <c r="B109" s="196" t="s">
        <v>268</v>
      </c>
      <c r="C109" s="172" t="s">
        <v>269</v>
      </c>
      <c r="D109" s="198">
        <f t="shared" si="251"/>
        <v>0</v>
      </c>
      <c r="E109" s="198">
        <f t="shared" si="244"/>
        <v>0</v>
      </c>
      <c r="F109" s="198">
        <f t="shared" si="245"/>
        <v>0</v>
      </c>
      <c r="G109" s="198">
        <f t="shared" si="246"/>
        <v>0</v>
      </c>
      <c r="H109" s="198">
        <f t="shared" si="247"/>
        <v>0</v>
      </c>
      <c r="I109" s="198">
        <f t="shared" si="248"/>
        <v>0</v>
      </c>
      <c r="J109" s="166">
        <f t="shared" si="249"/>
        <v>0</v>
      </c>
      <c r="K109" s="166">
        <f t="shared" si="250"/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66">
        <v>0</v>
      </c>
      <c r="R109" s="199">
        <v>0</v>
      </c>
      <c r="S109" s="166">
        <v>0</v>
      </c>
      <c r="T109" s="166">
        <v>0</v>
      </c>
      <c r="U109" s="166">
        <v>0</v>
      </c>
      <c r="V109" s="166">
        <v>0</v>
      </c>
      <c r="W109" s="187">
        <v>0</v>
      </c>
      <c r="X109" s="187">
        <v>0</v>
      </c>
      <c r="Y109" s="187">
        <v>0</v>
      </c>
      <c r="Z109" s="198">
        <v>0</v>
      </c>
      <c r="AA109" s="198">
        <v>0</v>
      </c>
      <c r="AB109" s="198">
        <v>0</v>
      </c>
      <c r="AC109" s="198">
        <v>0</v>
      </c>
      <c r="AD109" s="198">
        <v>0</v>
      </c>
      <c r="AE109" s="198">
        <v>0</v>
      </c>
      <c r="AF109" s="166">
        <v>0</v>
      </c>
      <c r="AG109" s="166">
        <v>0</v>
      </c>
      <c r="AH109" s="166">
        <v>0</v>
      </c>
      <c r="AI109" s="166">
        <v>0</v>
      </c>
      <c r="AJ109" s="166">
        <v>0</v>
      </c>
      <c r="AK109" s="166">
        <v>0</v>
      </c>
      <c r="AL109" s="166">
        <v>0</v>
      </c>
      <c r="AM109" s="166">
        <v>0</v>
      </c>
      <c r="AN109" s="237">
        <f>AU109+BB109+BI109+BP109</f>
        <v>0</v>
      </c>
      <c r="AO109" s="231">
        <f t="shared" si="258"/>
        <v>0</v>
      </c>
      <c r="AP109" s="231">
        <f t="shared" si="253"/>
        <v>0</v>
      </c>
      <c r="AQ109" s="231">
        <f t="shared" si="254"/>
        <v>0</v>
      </c>
      <c r="AR109" s="231">
        <f t="shared" si="255"/>
        <v>0</v>
      </c>
      <c r="AS109" s="237">
        <f t="shared" si="256"/>
        <v>0</v>
      </c>
      <c r="AT109" s="237">
        <f t="shared" si="257"/>
        <v>0</v>
      </c>
      <c r="AU109" s="199">
        <v>0</v>
      </c>
      <c r="AV109" s="198">
        <v>0</v>
      </c>
      <c r="AW109" s="198">
        <v>0</v>
      </c>
      <c r="AX109" s="198">
        <v>0</v>
      </c>
      <c r="AY109" s="198">
        <v>0</v>
      </c>
      <c r="AZ109" s="198">
        <v>0</v>
      </c>
      <c r="BA109" s="198">
        <v>0</v>
      </c>
      <c r="BB109" s="166">
        <v>0</v>
      </c>
      <c r="BC109" s="166">
        <v>0</v>
      </c>
      <c r="BD109" s="166">
        <v>0</v>
      </c>
      <c r="BE109" s="166">
        <v>0</v>
      </c>
      <c r="BF109" s="166">
        <v>0</v>
      </c>
      <c r="BG109" s="166">
        <v>0</v>
      </c>
      <c r="BH109" s="166">
        <v>0</v>
      </c>
      <c r="BI109" s="166">
        <v>0</v>
      </c>
      <c r="BJ109" s="199">
        <v>0</v>
      </c>
      <c r="BK109" s="166">
        <v>0</v>
      </c>
      <c r="BL109" s="166">
        <v>0</v>
      </c>
      <c r="BM109" s="166">
        <v>0</v>
      </c>
      <c r="BN109" s="166">
        <v>0</v>
      </c>
      <c r="BO109" s="166">
        <v>0</v>
      </c>
      <c r="BP109" s="166">
        <v>0</v>
      </c>
      <c r="BQ109" s="166">
        <v>0</v>
      </c>
      <c r="BR109" s="198">
        <v>0</v>
      </c>
      <c r="BS109" s="198">
        <v>0</v>
      </c>
      <c r="BT109" s="198">
        <v>0</v>
      </c>
      <c r="BU109" s="198">
        <v>0</v>
      </c>
      <c r="BV109" s="198">
        <v>0</v>
      </c>
      <c r="BW109" s="198">
        <f>AN109-E109</f>
        <v>0</v>
      </c>
      <c r="BX109" s="166">
        <v>0</v>
      </c>
      <c r="BY109" s="166">
        <f>AO109-F109</f>
        <v>0</v>
      </c>
      <c r="BZ109" s="166">
        <v>0</v>
      </c>
      <c r="CA109" s="263" t="s">
        <v>416</v>
      </c>
    </row>
    <row r="110" spans="1:79" ht="63" hidden="1">
      <c r="A110" s="170" t="s">
        <v>267</v>
      </c>
      <c r="B110" s="194" t="s">
        <v>268</v>
      </c>
      <c r="C110" s="172" t="s">
        <v>269</v>
      </c>
      <c r="D110" s="198" t="str">
        <f t="shared" si="251"/>
        <v>нд</v>
      </c>
      <c r="E110" s="169" t="s">
        <v>416</v>
      </c>
      <c r="F110" s="200" t="s">
        <v>416</v>
      </c>
      <c r="G110" s="169" t="s">
        <v>416</v>
      </c>
      <c r="H110" s="169" t="s">
        <v>416</v>
      </c>
      <c r="I110" s="169" t="s">
        <v>416</v>
      </c>
      <c r="J110" s="169" t="s">
        <v>416</v>
      </c>
      <c r="K110" s="169" t="s">
        <v>416</v>
      </c>
      <c r="L110" s="169" t="s">
        <v>416</v>
      </c>
      <c r="M110" s="169" t="s">
        <v>416</v>
      </c>
      <c r="N110" s="169" t="s">
        <v>416</v>
      </c>
      <c r="O110" s="169" t="s">
        <v>416</v>
      </c>
      <c r="P110" s="169" t="s">
        <v>416</v>
      </c>
      <c r="Q110" s="169" t="s">
        <v>416</v>
      </c>
      <c r="R110" s="200" t="s">
        <v>416</v>
      </c>
      <c r="S110" s="169" t="s">
        <v>416</v>
      </c>
      <c r="T110" s="169" t="s">
        <v>416</v>
      </c>
      <c r="U110" s="169" t="s">
        <v>416</v>
      </c>
      <c r="V110" s="169" t="s">
        <v>416</v>
      </c>
      <c r="W110" s="187">
        <v>0</v>
      </c>
      <c r="X110" s="187">
        <v>0</v>
      </c>
      <c r="Y110" s="187">
        <v>0</v>
      </c>
      <c r="Z110" s="169" t="s">
        <v>416</v>
      </c>
      <c r="AA110" s="169" t="s">
        <v>416</v>
      </c>
      <c r="AB110" s="200" t="s">
        <v>416</v>
      </c>
      <c r="AC110" s="169" t="s">
        <v>416</v>
      </c>
      <c r="AD110" s="169" t="s">
        <v>416</v>
      </c>
      <c r="AE110" s="169" t="s">
        <v>416</v>
      </c>
      <c r="AF110" s="169" t="s">
        <v>416</v>
      </c>
      <c r="AG110" s="169" t="s">
        <v>416</v>
      </c>
      <c r="AH110" s="169" t="s">
        <v>416</v>
      </c>
      <c r="AI110" s="169" t="s">
        <v>416</v>
      </c>
      <c r="AJ110" s="169" t="s">
        <v>416</v>
      </c>
      <c r="AK110" s="169" t="s">
        <v>416</v>
      </c>
      <c r="AL110" s="169" t="s">
        <v>416</v>
      </c>
      <c r="AM110" s="169" t="s">
        <v>416</v>
      </c>
      <c r="AN110" s="246" t="s">
        <v>416</v>
      </c>
      <c r="AO110" s="232" t="s">
        <v>416</v>
      </c>
      <c r="AP110" s="232" t="s">
        <v>416</v>
      </c>
      <c r="AQ110" s="232" t="s">
        <v>416</v>
      </c>
      <c r="AR110" s="232" t="s">
        <v>416</v>
      </c>
      <c r="AS110" s="237" t="s">
        <v>416</v>
      </c>
      <c r="AT110" s="237" t="s">
        <v>416</v>
      </c>
      <c r="AU110" s="199" t="s">
        <v>416</v>
      </c>
      <c r="AV110" s="169" t="s">
        <v>416</v>
      </c>
      <c r="AW110" s="169" t="s">
        <v>416</v>
      </c>
      <c r="AX110" s="200" t="s">
        <v>416</v>
      </c>
      <c r="AY110" s="169" t="s">
        <v>416</v>
      </c>
      <c r="AZ110" s="169" t="s">
        <v>416</v>
      </c>
      <c r="BA110" s="169" t="s">
        <v>416</v>
      </c>
      <c r="BB110" s="169" t="s">
        <v>416</v>
      </c>
      <c r="BC110" s="169" t="s">
        <v>416</v>
      </c>
      <c r="BD110" s="169" t="s">
        <v>416</v>
      </c>
      <c r="BE110" s="169" t="s">
        <v>416</v>
      </c>
      <c r="BF110" s="169" t="s">
        <v>416</v>
      </c>
      <c r="BG110" s="169" t="s">
        <v>416</v>
      </c>
      <c r="BH110" s="169" t="s">
        <v>416</v>
      </c>
      <c r="BI110" s="169" t="s">
        <v>416</v>
      </c>
      <c r="BJ110" s="200" t="s">
        <v>416</v>
      </c>
      <c r="BK110" s="169" t="s">
        <v>416</v>
      </c>
      <c r="BL110" s="169" t="s">
        <v>416</v>
      </c>
      <c r="BM110" s="169" t="s">
        <v>416</v>
      </c>
      <c r="BN110" s="169" t="s">
        <v>416</v>
      </c>
      <c r="BO110" s="166" t="s">
        <v>416</v>
      </c>
      <c r="BP110" s="166" t="s">
        <v>416</v>
      </c>
      <c r="BQ110" s="166" t="s">
        <v>416</v>
      </c>
      <c r="BR110" s="169" t="s">
        <v>416</v>
      </c>
      <c r="BS110" s="169" t="s">
        <v>416</v>
      </c>
      <c r="BT110" s="200" t="s">
        <v>416</v>
      </c>
      <c r="BU110" s="169" t="s">
        <v>416</v>
      </c>
      <c r="BV110" s="169" t="s">
        <v>416</v>
      </c>
      <c r="BW110" s="169" t="s">
        <v>416</v>
      </c>
      <c r="BX110" s="169" t="s">
        <v>416</v>
      </c>
      <c r="BY110" s="169" t="s">
        <v>416</v>
      </c>
      <c r="BZ110" s="169" t="s">
        <v>416</v>
      </c>
      <c r="CA110" s="263" t="s">
        <v>416</v>
      </c>
    </row>
    <row r="111" spans="1:79" hidden="1">
      <c r="A111" s="170" t="s">
        <v>482</v>
      </c>
      <c r="B111" s="171" t="s">
        <v>270</v>
      </c>
      <c r="C111" s="172" t="s">
        <v>271</v>
      </c>
      <c r="D111" s="198">
        <f t="shared" ref="D111:D112" si="259">F111</f>
        <v>0</v>
      </c>
      <c r="E111" s="198">
        <f t="shared" si="244"/>
        <v>0</v>
      </c>
      <c r="F111" s="198">
        <f>M111+T111+AA111+AH111</f>
        <v>0</v>
      </c>
      <c r="G111" s="198">
        <f t="shared" si="246"/>
        <v>0</v>
      </c>
      <c r="H111" s="198">
        <f t="shared" si="247"/>
        <v>0</v>
      </c>
      <c r="I111" s="198">
        <f t="shared" si="248"/>
        <v>0</v>
      </c>
      <c r="J111" s="166">
        <f t="shared" si="249"/>
        <v>0</v>
      </c>
      <c r="K111" s="166">
        <f t="shared" si="250"/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0</v>
      </c>
      <c r="Q111" s="166">
        <v>0</v>
      </c>
      <c r="R111" s="199">
        <v>0</v>
      </c>
      <c r="S111" s="166">
        <v>0</v>
      </c>
      <c r="T111" s="166">
        <v>0</v>
      </c>
      <c r="U111" s="166">
        <v>0</v>
      </c>
      <c r="V111" s="166">
        <v>0</v>
      </c>
      <c r="W111" s="187">
        <v>0</v>
      </c>
      <c r="X111" s="187">
        <v>0</v>
      </c>
      <c r="Y111" s="187">
        <v>0</v>
      </c>
      <c r="Z111" s="198">
        <v>0</v>
      </c>
      <c r="AA111" s="198">
        <v>0</v>
      </c>
      <c r="AB111" s="198">
        <v>0</v>
      </c>
      <c r="AC111" s="198">
        <v>0</v>
      </c>
      <c r="AD111" s="198">
        <v>0</v>
      </c>
      <c r="AE111" s="198">
        <v>0</v>
      </c>
      <c r="AF111" s="166">
        <v>0</v>
      </c>
      <c r="AG111" s="166">
        <v>0</v>
      </c>
      <c r="AH111" s="166">
        <v>0</v>
      </c>
      <c r="AI111" s="166">
        <v>0</v>
      </c>
      <c r="AJ111" s="166">
        <v>0</v>
      </c>
      <c r="AK111" s="166">
        <v>0</v>
      </c>
      <c r="AL111" s="166">
        <v>0</v>
      </c>
      <c r="AM111" s="166">
        <v>0</v>
      </c>
      <c r="AN111" s="237">
        <f>AU111+BB111+BI111+BP111</f>
        <v>0</v>
      </c>
      <c r="AO111" s="231">
        <f>AV111+BC111+BJ111+BQ111</f>
        <v>0</v>
      </c>
      <c r="AP111" s="231">
        <f t="shared" si="253"/>
        <v>0</v>
      </c>
      <c r="AQ111" s="231">
        <f t="shared" si="254"/>
        <v>0</v>
      </c>
      <c r="AR111" s="231">
        <f t="shared" si="255"/>
        <v>0</v>
      </c>
      <c r="AS111" s="237">
        <f t="shared" si="256"/>
        <v>0</v>
      </c>
      <c r="AT111" s="237">
        <f t="shared" si="257"/>
        <v>0</v>
      </c>
      <c r="AU111" s="199">
        <v>0</v>
      </c>
      <c r="AV111" s="198">
        <v>0</v>
      </c>
      <c r="AW111" s="198">
        <v>0</v>
      </c>
      <c r="AX111" s="198">
        <v>0</v>
      </c>
      <c r="AY111" s="198">
        <v>0</v>
      </c>
      <c r="AZ111" s="198">
        <v>0</v>
      </c>
      <c r="BA111" s="198">
        <v>0</v>
      </c>
      <c r="BB111" s="166">
        <v>0</v>
      </c>
      <c r="BC111" s="166">
        <v>0</v>
      </c>
      <c r="BD111" s="166">
        <v>0</v>
      </c>
      <c r="BE111" s="166">
        <v>0</v>
      </c>
      <c r="BF111" s="166">
        <v>0</v>
      </c>
      <c r="BG111" s="166">
        <v>0</v>
      </c>
      <c r="BH111" s="166">
        <v>0</v>
      </c>
      <c r="BI111" s="166">
        <v>0</v>
      </c>
      <c r="BJ111" s="166">
        <v>0</v>
      </c>
      <c r="BK111" s="166">
        <v>0</v>
      </c>
      <c r="BL111" s="166">
        <v>0</v>
      </c>
      <c r="BM111" s="166">
        <v>0</v>
      </c>
      <c r="BN111" s="166">
        <v>0</v>
      </c>
      <c r="BO111" s="166">
        <v>0</v>
      </c>
      <c r="BP111" s="166">
        <v>0</v>
      </c>
      <c r="BQ111" s="166">
        <v>0</v>
      </c>
      <c r="BR111" s="198">
        <v>0</v>
      </c>
      <c r="BS111" s="198">
        <v>0</v>
      </c>
      <c r="BT111" s="198">
        <v>0</v>
      </c>
      <c r="BU111" s="198">
        <v>0</v>
      </c>
      <c r="BV111" s="198">
        <v>0</v>
      </c>
      <c r="BW111" s="198">
        <f>AN111-E111</f>
        <v>0</v>
      </c>
      <c r="BX111" s="166">
        <v>0</v>
      </c>
      <c r="BY111" s="166">
        <f>AO111-F111</f>
        <v>0</v>
      </c>
      <c r="BZ111" s="166" t="e">
        <f>BY111/F111*100</f>
        <v>#DIV/0!</v>
      </c>
      <c r="CA111" s="263" t="s">
        <v>416</v>
      </c>
    </row>
    <row r="112" spans="1:79" ht="34.5" hidden="1" customHeight="1">
      <c r="A112" s="170" t="s">
        <v>272</v>
      </c>
      <c r="B112" s="171" t="s">
        <v>273</v>
      </c>
      <c r="C112" s="172" t="s">
        <v>274</v>
      </c>
      <c r="D112" s="198">
        <f t="shared" si="259"/>
        <v>0</v>
      </c>
      <c r="E112" s="198">
        <f t="shared" si="244"/>
        <v>0</v>
      </c>
      <c r="F112" s="198">
        <f>M112+T112+AA112+AH112</f>
        <v>0</v>
      </c>
      <c r="G112" s="198">
        <f t="shared" si="246"/>
        <v>0</v>
      </c>
      <c r="H112" s="198">
        <f t="shared" si="247"/>
        <v>0</v>
      </c>
      <c r="I112" s="198">
        <f t="shared" si="248"/>
        <v>0</v>
      </c>
      <c r="J112" s="166">
        <f t="shared" si="249"/>
        <v>0</v>
      </c>
      <c r="K112" s="166">
        <f t="shared" si="250"/>
        <v>0</v>
      </c>
      <c r="L112" s="166">
        <v>0</v>
      </c>
      <c r="M112" s="166">
        <v>0</v>
      </c>
      <c r="N112" s="166">
        <v>0</v>
      </c>
      <c r="O112" s="166">
        <v>0</v>
      </c>
      <c r="P112" s="166">
        <v>0</v>
      </c>
      <c r="Q112" s="166">
        <v>0</v>
      </c>
      <c r="R112" s="199">
        <v>0</v>
      </c>
      <c r="S112" s="166">
        <v>0</v>
      </c>
      <c r="T112" s="166">
        <v>0</v>
      </c>
      <c r="U112" s="166">
        <v>0</v>
      </c>
      <c r="V112" s="166">
        <v>0</v>
      </c>
      <c r="W112" s="187">
        <v>0</v>
      </c>
      <c r="X112" s="187">
        <v>0</v>
      </c>
      <c r="Y112" s="187">
        <v>0</v>
      </c>
      <c r="Z112" s="198">
        <v>0</v>
      </c>
      <c r="AA112" s="198">
        <v>0</v>
      </c>
      <c r="AB112" s="198">
        <v>0</v>
      </c>
      <c r="AC112" s="198">
        <v>0</v>
      </c>
      <c r="AD112" s="198">
        <v>0</v>
      </c>
      <c r="AE112" s="198">
        <v>0</v>
      </c>
      <c r="AF112" s="166">
        <v>0</v>
      </c>
      <c r="AG112" s="166">
        <v>0</v>
      </c>
      <c r="AH112" s="166">
        <v>0</v>
      </c>
      <c r="AI112" s="166">
        <v>0</v>
      </c>
      <c r="AJ112" s="166">
        <v>0</v>
      </c>
      <c r="AK112" s="166">
        <v>0</v>
      </c>
      <c r="AL112" s="166">
        <v>0</v>
      </c>
      <c r="AM112" s="166">
        <v>0</v>
      </c>
      <c r="AN112" s="237">
        <f>AU112+BB112+BI112+BP112</f>
        <v>0</v>
      </c>
      <c r="AO112" s="231">
        <f t="shared" ref="AO112" si="260">AV112+BC112+BJ112+BQ112</f>
        <v>0</v>
      </c>
      <c r="AP112" s="231">
        <f t="shared" si="253"/>
        <v>0</v>
      </c>
      <c r="AQ112" s="231">
        <f t="shared" si="254"/>
        <v>0</v>
      </c>
      <c r="AR112" s="231">
        <f t="shared" si="255"/>
        <v>0</v>
      </c>
      <c r="AS112" s="237">
        <f t="shared" si="256"/>
        <v>0</v>
      </c>
      <c r="AT112" s="237">
        <f t="shared" si="257"/>
        <v>0</v>
      </c>
      <c r="AU112" s="199">
        <v>0</v>
      </c>
      <c r="AV112" s="198">
        <v>0</v>
      </c>
      <c r="AW112" s="198">
        <v>0</v>
      </c>
      <c r="AX112" s="198">
        <v>0</v>
      </c>
      <c r="AY112" s="198">
        <v>0</v>
      </c>
      <c r="AZ112" s="198">
        <v>0</v>
      </c>
      <c r="BA112" s="198">
        <v>0</v>
      </c>
      <c r="BB112" s="166">
        <v>0</v>
      </c>
      <c r="BC112" s="166">
        <v>0</v>
      </c>
      <c r="BD112" s="166">
        <v>0</v>
      </c>
      <c r="BE112" s="166">
        <v>0</v>
      </c>
      <c r="BF112" s="166">
        <v>0</v>
      </c>
      <c r="BG112" s="166">
        <v>0</v>
      </c>
      <c r="BH112" s="166">
        <v>0</v>
      </c>
      <c r="BI112" s="166">
        <v>0</v>
      </c>
      <c r="BJ112" s="199">
        <v>0</v>
      </c>
      <c r="BK112" s="166">
        <v>0</v>
      </c>
      <c r="BL112" s="166">
        <v>0</v>
      </c>
      <c r="BM112" s="166">
        <v>0</v>
      </c>
      <c r="BN112" s="166">
        <v>0</v>
      </c>
      <c r="BO112" s="166">
        <v>0</v>
      </c>
      <c r="BP112" s="166">
        <v>0</v>
      </c>
      <c r="BQ112" s="166">
        <v>0</v>
      </c>
      <c r="BR112" s="198">
        <v>0</v>
      </c>
      <c r="BS112" s="198">
        <v>0</v>
      </c>
      <c r="BT112" s="198">
        <v>0</v>
      </c>
      <c r="BU112" s="198">
        <v>0</v>
      </c>
      <c r="BV112" s="198">
        <v>0</v>
      </c>
      <c r="BW112" s="198">
        <f>AN112-E112</f>
        <v>0</v>
      </c>
      <c r="BX112" s="166">
        <v>0</v>
      </c>
      <c r="BY112" s="166">
        <f>AO112-F112</f>
        <v>0</v>
      </c>
      <c r="BZ112" s="166" t="e">
        <f>BY112/F112*100</f>
        <v>#DIV/0!</v>
      </c>
      <c r="CA112" s="263" t="s">
        <v>416</v>
      </c>
    </row>
    <row r="113" spans="1:79" hidden="1">
      <c r="A113" s="170" t="s">
        <v>275</v>
      </c>
      <c r="B113" s="171" t="s">
        <v>276</v>
      </c>
      <c r="C113" s="172" t="s">
        <v>277</v>
      </c>
      <c r="D113" s="198">
        <f>F113</f>
        <v>0</v>
      </c>
      <c r="E113" s="198">
        <f t="shared" si="244"/>
        <v>0</v>
      </c>
      <c r="F113" s="198">
        <f>M113+T113+AA113+AH113</f>
        <v>0</v>
      </c>
      <c r="G113" s="198">
        <f t="shared" si="246"/>
        <v>0</v>
      </c>
      <c r="H113" s="198">
        <f t="shared" si="247"/>
        <v>0</v>
      </c>
      <c r="I113" s="198">
        <f t="shared" si="248"/>
        <v>0</v>
      </c>
      <c r="J113" s="166">
        <f t="shared" si="249"/>
        <v>0</v>
      </c>
      <c r="K113" s="166">
        <f t="shared" si="250"/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99">
        <v>0</v>
      </c>
      <c r="S113" s="166">
        <v>0</v>
      </c>
      <c r="T113" s="166">
        <v>0</v>
      </c>
      <c r="U113" s="166">
        <v>0</v>
      </c>
      <c r="V113" s="166">
        <v>0</v>
      </c>
      <c r="W113" s="187">
        <v>0</v>
      </c>
      <c r="X113" s="187">
        <v>0</v>
      </c>
      <c r="Y113" s="187">
        <v>0</v>
      </c>
      <c r="Z113" s="198">
        <v>0</v>
      </c>
      <c r="AA113" s="198">
        <v>0</v>
      </c>
      <c r="AB113" s="198">
        <v>0</v>
      </c>
      <c r="AC113" s="198">
        <v>0</v>
      </c>
      <c r="AD113" s="198">
        <v>0</v>
      </c>
      <c r="AE113" s="198">
        <v>0</v>
      </c>
      <c r="AF113" s="166">
        <v>0</v>
      </c>
      <c r="AG113" s="166">
        <v>0</v>
      </c>
      <c r="AH113" s="166">
        <v>0</v>
      </c>
      <c r="AI113" s="166">
        <v>0</v>
      </c>
      <c r="AJ113" s="166">
        <v>0</v>
      </c>
      <c r="AK113" s="166">
        <v>0</v>
      </c>
      <c r="AL113" s="166">
        <v>0</v>
      </c>
      <c r="AM113" s="166">
        <v>0</v>
      </c>
      <c r="AN113" s="237">
        <f>AU113+BB113+BI113+BP113</f>
        <v>0</v>
      </c>
      <c r="AO113" s="231">
        <f>AV113+BC113+BJ113+BQ113</f>
        <v>0</v>
      </c>
      <c r="AP113" s="231">
        <f t="shared" si="253"/>
        <v>0</v>
      </c>
      <c r="AQ113" s="231">
        <f t="shared" si="254"/>
        <v>0</v>
      </c>
      <c r="AR113" s="231">
        <f t="shared" si="255"/>
        <v>0</v>
      </c>
      <c r="AS113" s="237">
        <f t="shared" si="256"/>
        <v>0</v>
      </c>
      <c r="AT113" s="237">
        <f t="shared" si="257"/>
        <v>0</v>
      </c>
      <c r="AU113" s="199">
        <v>0</v>
      </c>
      <c r="AV113" s="198">
        <v>0</v>
      </c>
      <c r="AW113" s="198">
        <v>0</v>
      </c>
      <c r="AX113" s="198">
        <v>0</v>
      </c>
      <c r="AY113" s="198">
        <v>0</v>
      </c>
      <c r="AZ113" s="198">
        <v>0</v>
      </c>
      <c r="BA113" s="198">
        <v>0</v>
      </c>
      <c r="BB113" s="166">
        <v>0</v>
      </c>
      <c r="BC113" s="166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6">
        <v>0</v>
      </c>
      <c r="BJ113" s="199">
        <v>0</v>
      </c>
      <c r="BK113" s="166">
        <v>0</v>
      </c>
      <c r="BL113" s="166">
        <v>0</v>
      </c>
      <c r="BM113" s="166">
        <v>0</v>
      </c>
      <c r="BN113" s="166">
        <v>0</v>
      </c>
      <c r="BO113" s="166">
        <v>0</v>
      </c>
      <c r="BP113" s="166">
        <v>0</v>
      </c>
      <c r="BQ113" s="166">
        <v>0</v>
      </c>
      <c r="BR113" s="198">
        <v>0</v>
      </c>
      <c r="BS113" s="198">
        <v>0</v>
      </c>
      <c r="BT113" s="198">
        <v>0</v>
      </c>
      <c r="BU113" s="198">
        <v>0</v>
      </c>
      <c r="BV113" s="198">
        <v>0</v>
      </c>
      <c r="BW113" s="198">
        <f>AN113-E113</f>
        <v>0</v>
      </c>
      <c r="BX113" s="166">
        <v>0</v>
      </c>
      <c r="BY113" s="166">
        <f>AO113-F113</f>
        <v>0</v>
      </c>
      <c r="BZ113" s="166" t="e">
        <f>BY113/F113*100</f>
        <v>#DIV/0!</v>
      </c>
      <c r="CA113" s="263" t="s">
        <v>416</v>
      </c>
    </row>
  </sheetData>
  <autoFilter ref="A18:CB18"/>
  <mergeCells count="38">
    <mergeCell ref="A8:T8"/>
    <mergeCell ref="A10:T10"/>
    <mergeCell ref="A11:T11"/>
    <mergeCell ref="F16:K16"/>
    <mergeCell ref="D13:D17"/>
    <mergeCell ref="M16:R16"/>
    <mergeCell ref="T16:Y16"/>
    <mergeCell ref="A13:A17"/>
    <mergeCell ref="B13:B17"/>
    <mergeCell ref="C13:C17"/>
    <mergeCell ref="BJ16:BO16"/>
    <mergeCell ref="BQ16:BV16"/>
    <mergeCell ref="BW16:BX16"/>
    <mergeCell ref="BW13:BZ15"/>
    <mergeCell ref="E15:K15"/>
    <mergeCell ref="L15:R15"/>
    <mergeCell ref="S15:Y15"/>
    <mergeCell ref="Z15:AF15"/>
    <mergeCell ref="AG15:AM15"/>
    <mergeCell ref="E14:AM14"/>
    <mergeCell ref="E13:BV13"/>
    <mergeCell ref="AH16:AM16"/>
    <mergeCell ref="A5:CA5"/>
    <mergeCell ref="A6:T6"/>
    <mergeCell ref="BT1:CA1"/>
    <mergeCell ref="A4:Q4"/>
    <mergeCell ref="BY16:BZ16"/>
    <mergeCell ref="AO16:AT16"/>
    <mergeCell ref="AV16:BA16"/>
    <mergeCell ref="BC16:BH16"/>
    <mergeCell ref="AA16:AF16"/>
    <mergeCell ref="CA13:CA17"/>
    <mergeCell ref="AN14:BV14"/>
    <mergeCell ref="AN15:AT15"/>
    <mergeCell ref="AU15:BA15"/>
    <mergeCell ref="BB15:BH15"/>
    <mergeCell ref="BI15:BO15"/>
    <mergeCell ref="BP15:BV15"/>
  </mergeCells>
  <phoneticPr fontId="5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9"/>
  <sheetViews>
    <sheetView topLeftCell="A2" zoomScale="60" zoomScaleNormal="60" workbookViewId="0">
      <pane ySplit="21" topLeftCell="A32" activePane="bottomLeft" state="frozen"/>
      <selection activeCell="A2" sqref="A2"/>
      <selection pane="bottomLeft" activeCell="V40" sqref="V40"/>
    </sheetView>
  </sheetViews>
  <sheetFormatPr defaultRowHeight="15.75"/>
  <cols>
    <col min="1" max="1" width="11.140625" style="1" customWidth="1"/>
    <col min="2" max="2" width="37.85546875" style="4" customWidth="1"/>
    <col min="3" max="3" width="22.7109375" style="4" customWidth="1"/>
    <col min="4" max="4" width="28.7109375" style="4" customWidth="1"/>
    <col min="5" max="11" width="9.140625" style="4"/>
    <col min="12" max="12" width="10.5703125" style="4" customWidth="1"/>
    <col min="13" max="31" width="9.140625" style="4"/>
    <col min="32" max="32" width="10.28515625" style="4" customWidth="1"/>
    <col min="33" max="34" width="9.140625" style="4"/>
  </cols>
  <sheetData>
    <row r="1" spans="1:34">
      <c r="AE1" s="1" t="s">
        <v>73</v>
      </c>
    </row>
    <row r="2" spans="1:34">
      <c r="AE2" s="1" t="s">
        <v>549</v>
      </c>
    </row>
    <row r="3" spans="1:34">
      <c r="AE3" s="1" t="s">
        <v>550</v>
      </c>
    </row>
    <row r="6" spans="1:34" hidden="1">
      <c r="A6" s="370" t="s">
        <v>74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</row>
    <row r="7" spans="1:34" hidden="1">
      <c r="A7" s="370" t="s">
        <v>75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</row>
    <row r="8" spans="1:34" hidden="1">
      <c r="A8" s="370" t="s">
        <v>944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</row>
    <row r="9" spans="1:34" hidden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8.75" hidden="1">
      <c r="A10" s="359" t="s">
        <v>522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</row>
    <row r="11" spans="1:34" ht="15" hidden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idden="1">
      <c r="A12" s="355" t="s">
        <v>523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</row>
    <row r="13" spans="1:34" ht="15" hidden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idden="1">
      <c r="A14" s="355" t="s">
        <v>551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</row>
    <row r="15" spans="1:34" hidden="1">
      <c r="A15" s="365" t="s">
        <v>524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</row>
    <row r="16" spans="1:34" hidden="1"/>
    <row r="17" spans="1:34" hidden="1"/>
    <row r="18" spans="1:34" ht="87.75" customHeight="1">
      <c r="A18" s="356" t="s">
        <v>534</v>
      </c>
      <c r="B18" s="356" t="s">
        <v>535</v>
      </c>
      <c r="C18" s="356" t="s">
        <v>536</v>
      </c>
      <c r="D18" s="356" t="s">
        <v>564</v>
      </c>
      <c r="E18" s="356" t="s">
        <v>1003</v>
      </c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</row>
    <row r="19" spans="1:34">
      <c r="A19" s="356"/>
      <c r="B19" s="356"/>
      <c r="C19" s="356"/>
      <c r="D19" s="356"/>
      <c r="E19" s="356" t="s">
        <v>538</v>
      </c>
      <c r="F19" s="356"/>
      <c r="G19" s="356"/>
      <c r="H19" s="356"/>
      <c r="I19" s="356"/>
      <c r="J19" s="356" t="s">
        <v>539</v>
      </c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</row>
    <row r="20" spans="1:34">
      <c r="A20" s="356"/>
      <c r="B20" s="356"/>
      <c r="C20" s="356"/>
      <c r="D20" s="356"/>
      <c r="E20" s="356" t="s">
        <v>912</v>
      </c>
      <c r="F20" s="356"/>
      <c r="G20" s="356"/>
      <c r="H20" s="356"/>
      <c r="I20" s="356"/>
      <c r="J20" s="356" t="s">
        <v>912</v>
      </c>
      <c r="K20" s="356"/>
      <c r="L20" s="356"/>
      <c r="M20" s="356"/>
      <c r="N20" s="356"/>
      <c r="O20" s="356" t="s">
        <v>913</v>
      </c>
      <c r="P20" s="356"/>
      <c r="Q20" s="356"/>
      <c r="R20" s="356"/>
      <c r="S20" s="356"/>
      <c r="T20" s="356" t="s">
        <v>914</v>
      </c>
      <c r="U20" s="356"/>
      <c r="V20" s="356"/>
      <c r="W20" s="356"/>
      <c r="X20" s="356"/>
      <c r="Y20" s="356" t="s">
        <v>915</v>
      </c>
      <c r="Z20" s="356"/>
      <c r="AA20" s="356"/>
      <c r="AB20" s="356"/>
      <c r="AC20" s="356"/>
      <c r="AD20" s="356" t="s">
        <v>916</v>
      </c>
      <c r="AE20" s="356"/>
      <c r="AF20" s="356"/>
      <c r="AG20" s="356"/>
      <c r="AH20" s="356"/>
    </row>
    <row r="21" spans="1:34" ht="31.5">
      <c r="A21" s="356"/>
      <c r="B21" s="356"/>
      <c r="C21" s="356"/>
      <c r="D21" s="356"/>
      <c r="E21" s="12" t="s">
        <v>559</v>
      </c>
      <c r="F21" s="12" t="s">
        <v>560</v>
      </c>
      <c r="G21" s="12" t="s">
        <v>561</v>
      </c>
      <c r="H21" s="12" t="s">
        <v>562</v>
      </c>
      <c r="I21" s="12" t="s">
        <v>563</v>
      </c>
      <c r="J21" s="12" t="s">
        <v>559</v>
      </c>
      <c r="K21" s="12" t="s">
        <v>560</v>
      </c>
      <c r="L21" s="12" t="s">
        <v>561</v>
      </c>
      <c r="M21" s="12" t="s">
        <v>562</v>
      </c>
      <c r="N21" s="12" t="s">
        <v>563</v>
      </c>
      <c r="O21" s="12" t="s">
        <v>559</v>
      </c>
      <c r="P21" s="12" t="s">
        <v>560</v>
      </c>
      <c r="Q21" s="12" t="s">
        <v>561</v>
      </c>
      <c r="R21" s="12" t="s">
        <v>562</v>
      </c>
      <c r="S21" s="12" t="s">
        <v>563</v>
      </c>
      <c r="T21" s="12" t="s">
        <v>559</v>
      </c>
      <c r="U21" s="12" t="s">
        <v>560</v>
      </c>
      <c r="V21" s="12" t="s">
        <v>561</v>
      </c>
      <c r="W21" s="12" t="s">
        <v>562</v>
      </c>
      <c r="X21" s="12" t="s">
        <v>563</v>
      </c>
      <c r="Y21" s="12" t="s">
        <v>559</v>
      </c>
      <c r="Z21" s="12" t="s">
        <v>560</v>
      </c>
      <c r="AA21" s="12" t="s">
        <v>561</v>
      </c>
      <c r="AB21" s="12" t="s">
        <v>562</v>
      </c>
      <c r="AC21" s="12" t="s">
        <v>563</v>
      </c>
      <c r="AD21" s="12" t="s">
        <v>559</v>
      </c>
      <c r="AE21" s="12" t="s">
        <v>560</v>
      </c>
      <c r="AF21" s="12" t="s">
        <v>561</v>
      </c>
      <c r="AG21" s="12" t="s">
        <v>562</v>
      </c>
      <c r="AH21" s="12" t="s">
        <v>563</v>
      </c>
    </row>
    <row r="22" spans="1:34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38</v>
      </c>
      <c r="K22" s="12" t="s">
        <v>39</v>
      </c>
      <c r="L22" s="12" t="s">
        <v>40</v>
      </c>
      <c r="M22" s="12" t="s">
        <v>41</v>
      </c>
      <c r="N22" s="12" t="s">
        <v>42</v>
      </c>
      <c r="O22" s="12" t="s">
        <v>76</v>
      </c>
      <c r="P22" s="12" t="s">
        <v>77</v>
      </c>
      <c r="Q22" s="12" t="s">
        <v>78</v>
      </c>
      <c r="R22" s="12" t="s">
        <v>79</v>
      </c>
      <c r="S22" s="12" t="s">
        <v>80</v>
      </c>
      <c r="T22" s="12" t="s">
        <v>81</v>
      </c>
      <c r="U22" s="12" t="s">
        <v>82</v>
      </c>
      <c r="V22" s="12" t="s">
        <v>83</v>
      </c>
      <c r="W22" s="12" t="s">
        <v>84</v>
      </c>
      <c r="X22" s="12" t="s">
        <v>85</v>
      </c>
      <c r="Y22" s="12" t="s">
        <v>86</v>
      </c>
      <c r="Z22" s="12" t="s">
        <v>87</v>
      </c>
      <c r="AA22" s="12" t="s">
        <v>88</v>
      </c>
      <c r="AB22" s="12" t="s">
        <v>89</v>
      </c>
      <c r="AC22" s="12" t="s">
        <v>90</v>
      </c>
      <c r="AD22" s="12" t="s">
        <v>91</v>
      </c>
      <c r="AE22" s="12" t="s">
        <v>92</v>
      </c>
      <c r="AF22" s="12" t="s">
        <v>93</v>
      </c>
      <c r="AG22" s="12" t="s">
        <v>94</v>
      </c>
      <c r="AH22" s="12" t="s">
        <v>95</v>
      </c>
    </row>
    <row r="23" spans="1:34" ht="31.5">
      <c r="A23" s="84">
        <v>0</v>
      </c>
      <c r="B23" s="85" t="s">
        <v>548</v>
      </c>
      <c r="C23" s="86" t="s">
        <v>416</v>
      </c>
      <c r="D23" s="86" t="s">
        <v>416</v>
      </c>
      <c r="E23" s="122">
        <f t="shared" ref="E23:F23" si="0">E24+E25</f>
        <v>0.16</v>
      </c>
      <c r="F23" s="122">
        <f t="shared" si="0"/>
        <v>0</v>
      </c>
      <c r="G23" s="122">
        <f>G24+G25</f>
        <v>1.0369999999999999</v>
      </c>
      <c r="H23" s="122">
        <v>0</v>
      </c>
      <c r="I23" s="122">
        <f>I24+I25+I26+I27+I28+I29</f>
        <v>2</v>
      </c>
      <c r="J23" s="122">
        <f>O23+T23+Y23+AD23</f>
        <v>0.4</v>
      </c>
      <c r="K23" s="122">
        <f>P23+U23+Z23+AE23</f>
        <v>0</v>
      </c>
      <c r="L23" s="122">
        <f>Q23+V23+AA23+AF23</f>
        <v>1.0667</v>
      </c>
      <c r="M23" s="122">
        <f>R23+W23+AB23+AG23</f>
        <v>0</v>
      </c>
      <c r="N23" s="122">
        <f>S23+X23+AC23+AH23</f>
        <v>0</v>
      </c>
      <c r="O23" s="122">
        <f>O24+O25+O26+O27</f>
        <v>0</v>
      </c>
      <c r="P23" s="122">
        <f t="shared" ref="P23:AH23" si="1">P24+P25+P26+P27</f>
        <v>0</v>
      </c>
      <c r="Q23" s="122">
        <f t="shared" si="1"/>
        <v>6.4600000000000005E-2</v>
      </c>
      <c r="R23" s="122">
        <f t="shared" si="1"/>
        <v>0</v>
      </c>
      <c r="S23" s="122">
        <f t="shared" si="1"/>
        <v>0</v>
      </c>
      <c r="T23" s="122">
        <f t="shared" si="1"/>
        <v>0.4</v>
      </c>
      <c r="U23" s="122">
        <f t="shared" si="1"/>
        <v>0</v>
      </c>
      <c r="V23" s="122">
        <f t="shared" si="1"/>
        <v>1.0021</v>
      </c>
      <c r="W23" s="122">
        <f t="shared" si="1"/>
        <v>0</v>
      </c>
      <c r="X23" s="122">
        <f t="shared" si="1"/>
        <v>0</v>
      </c>
      <c r="Y23" s="122">
        <f t="shared" si="1"/>
        <v>0</v>
      </c>
      <c r="Z23" s="122">
        <f t="shared" si="1"/>
        <v>0</v>
      </c>
      <c r="AA23" s="122">
        <f t="shared" si="1"/>
        <v>0</v>
      </c>
      <c r="AB23" s="122">
        <f t="shared" si="1"/>
        <v>0</v>
      </c>
      <c r="AC23" s="122">
        <f t="shared" si="1"/>
        <v>0</v>
      </c>
      <c r="AD23" s="122">
        <f t="shared" si="1"/>
        <v>0</v>
      </c>
      <c r="AE23" s="122">
        <f t="shared" si="1"/>
        <v>0</v>
      </c>
      <c r="AF23" s="122">
        <f t="shared" si="1"/>
        <v>0</v>
      </c>
      <c r="AG23" s="122">
        <f t="shared" si="1"/>
        <v>0</v>
      </c>
      <c r="AH23" s="122">
        <f t="shared" si="1"/>
        <v>0</v>
      </c>
    </row>
    <row r="24" spans="1:34" ht="31.5">
      <c r="A24" s="88" t="s">
        <v>417</v>
      </c>
      <c r="B24" s="89" t="s">
        <v>418</v>
      </c>
      <c r="C24" s="90" t="s">
        <v>416</v>
      </c>
      <c r="D24" s="90" t="s">
        <v>416</v>
      </c>
      <c r="E24" s="96">
        <f t="shared" ref="E24:F24" si="2">E30</f>
        <v>0</v>
      </c>
      <c r="F24" s="96">
        <f t="shared" si="2"/>
        <v>0</v>
      </c>
      <c r="G24" s="96">
        <f>G30</f>
        <v>0.3</v>
      </c>
      <c r="H24" s="96">
        <v>0</v>
      </c>
      <c r="I24" s="96">
        <f>I30</f>
        <v>0</v>
      </c>
      <c r="J24" s="96">
        <f t="shared" ref="J24:J111" si="3">O24+T24+Y24+AD24</f>
        <v>0.4</v>
      </c>
      <c r="K24" s="96">
        <f t="shared" ref="K24:K111" si="4">P24+U24+Z24+AE24</f>
        <v>0</v>
      </c>
      <c r="L24" s="96">
        <f t="shared" ref="L24:L111" si="5">Q24+V24+AA24+AF24</f>
        <v>1.0667</v>
      </c>
      <c r="M24" s="96">
        <f t="shared" ref="M24:M111" si="6">R24+W24+AB24+AG24</f>
        <v>0</v>
      </c>
      <c r="N24" s="96">
        <f t="shared" ref="N24:N111" si="7">S24+X24+AC24+AH24</f>
        <v>0</v>
      </c>
      <c r="O24" s="96">
        <f>O30</f>
        <v>0</v>
      </c>
      <c r="P24" s="96">
        <f t="shared" ref="P24:AH24" si="8">P30</f>
        <v>0</v>
      </c>
      <c r="Q24" s="96">
        <f t="shared" si="8"/>
        <v>6.4600000000000005E-2</v>
      </c>
      <c r="R24" s="96">
        <f t="shared" si="8"/>
        <v>0</v>
      </c>
      <c r="S24" s="96">
        <f t="shared" si="8"/>
        <v>0</v>
      </c>
      <c r="T24" s="96">
        <f t="shared" si="8"/>
        <v>0.4</v>
      </c>
      <c r="U24" s="96">
        <f t="shared" si="8"/>
        <v>0</v>
      </c>
      <c r="V24" s="96">
        <f t="shared" si="8"/>
        <v>1.0021</v>
      </c>
      <c r="W24" s="96">
        <f t="shared" si="8"/>
        <v>0</v>
      </c>
      <c r="X24" s="96">
        <f t="shared" si="8"/>
        <v>0</v>
      </c>
      <c r="Y24" s="96">
        <f t="shared" si="8"/>
        <v>0</v>
      </c>
      <c r="Z24" s="96">
        <f t="shared" si="8"/>
        <v>0</v>
      </c>
      <c r="AA24" s="96">
        <f t="shared" si="8"/>
        <v>0</v>
      </c>
      <c r="AB24" s="96">
        <f t="shared" si="8"/>
        <v>0</v>
      </c>
      <c r="AC24" s="96">
        <f t="shared" si="8"/>
        <v>0</v>
      </c>
      <c r="AD24" s="96">
        <f t="shared" si="8"/>
        <v>0</v>
      </c>
      <c r="AE24" s="96">
        <f t="shared" si="8"/>
        <v>0</v>
      </c>
      <c r="AF24" s="96">
        <f t="shared" si="8"/>
        <v>0</v>
      </c>
      <c r="AG24" s="96">
        <f t="shared" si="8"/>
        <v>0</v>
      </c>
      <c r="AH24" s="96">
        <f t="shared" si="8"/>
        <v>0</v>
      </c>
    </row>
    <row r="25" spans="1:34" ht="31.5">
      <c r="A25" s="88" t="s">
        <v>419</v>
      </c>
      <c r="B25" s="89" t="s">
        <v>222</v>
      </c>
      <c r="C25" s="90" t="s">
        <v>416</v>
      </c>
      <c r="D25" s="90" t="s">
        <v>416</v>
      </c>
      <c r="E25" s="96">
        <f t="shared" ref="E25:F25" si="9">E76+E83</f>
        <v>0.16</v>
      </c>
      <c r="F25" s="96">
        <f t="shared" si="9"/>
        <v>0</v>
      </c>
      <c r="G25" s="96">
        <f>G76+G83</f>
        <v>0.73699999999999999</v>
      </c>
      <c r="H25" s="96">
        <f t="shared" ref="H25" si="10">H76+H83+H84</f>
        <v>0</v>
      </c>
      <c r="I25" s="96">
        <f>I76+I83</f>
        <v>2</v>
      </c>
      <c r="J25" s="96">
        <f t="shared" si="3"/>
        <v>0</v>
      </c>
      <c r="K25" s="96">
        <f t="shared" si="4"/>
        <v>0</v>
      </c>
      <c r="L25" s="96">
        <f t="shared" si="5"/>
        <v>0</v>
      </c>
      <c r="M25" s="96">
        <f t="shared" si="6"/>
        <v>0</v>
      </c>
      <c r="N25" s="96">
        <f t="shared" si="7"/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f>AF74</f>
        <v>0</v>
      </c>
      <c r="AG25" s="96">
        <f t="shared" ref="AG25:AH25" si="11">AG74</f>
        <v>0</v>
      </c>
      <c r="AH25" s="96">
        <f t="shared" si="11"/>
        <v>0</v>
      </c>
    </row>
    <row r="26" spans="1:34" ht="78.75">
      <c r="A26" s="88" t="s">
        <v>420</v>
      </c>
      <c r="B26" s="89" t="s">
        <v>223</v>
      </c>
      <c r="C26" s="90" t="s">
        <v>416</v>
      </c>
      <c r="D26" s="90" t="s">
        <v>416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f t="shared" si="3"/>
        <v>0</v>
      </c>
      <c r="K26" s="96">
        <f t="shared" si="4"/>
        <v>0</v>
      </c>
      <c r="L26" s="96">
        <f t="shared" si="5"/>
        <v>0</v>
      </c>
      <c r="M26" s="96">
        <f t="shared" si="6"/>
        <v>0</v>
      </c>
      <c r="N26" s="96">
        <f t="shared" si="7"/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47.25">
      <c r="A27" s="88" t="s">
        <v>421</v>
      </c>
      <c r="B27" s="89" t="s">
        <v>422</v>
      </c>
      <c r="C27" s="90" t="s">
        <v>416</v>
      </c>
      <c r="D27" s="90" t="s">
        <v>416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f t="shared" si="3"/>
        <v>0</v>
      </c>
      <c r="K27" s="96">
        <f t="shared" si="4"/>
        <v>0</v>
      </c>
      <c r="L27" s="96">
        <f t="shared" si="5"/>
        <v>0</v>
      </c>
      <c r="M27" s="96">
        <f t="shared" si="6"/>
        <v>0</v>
      </c>
      <c r="N27" s="96">
        <f t="shared" si="7"/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</row>
    <row r="28" spans="1:34" ht="47.25">
      <c r="A28" s="88" t="s">
        <v>423</v>
      </c>
      <c r="B28" s="89" t="s">
        <v>424</v>
      </c>
      <c r="C28" s="90" t="s">
        <v>416</v>
      </c>
      <c r="D28" s="90" t="s">
        <v>416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3"/>
        <v>0</v>
      </c>
      <c r="K28" s="96">
        <f t="shared" si="4"/>
        <v>0</v>
      </c>
      <c r="L28" s="96">
        <f t="shared" si="5"/>
        <v>0</v>
      </c>
      <c r="M28" s="96">
        <f t="shared" si="6"/>
        <v>0</v>
      </c>
      <c r="N28" s="96">
        <f t="shared" si="7"/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31.5">
      <c r="A29" s="88" t="s">
        <v>425</v>
      </c>
      <c r="B29" s="89" t="s">
        <v>426</v>
      </c>
      <c r="C29" s="90" t="s">
        <v>416</v>
      </c>
      <c r="D29" s="90" t="s">
        <v>416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f t="shared" si="3"/>
        <v>0</v>
      </c>
      <c r="K29" s="96">
        <f t="shared" si="4"/>
        <v>0</v>
      </c>
      <c r="L29" s="96">
        <f t="shared" si="5"/>
        <v>0</v>
      </c>
      <c r="M29" s="96">
        <f t="shared" si="6"/>
        <v>0</v>
      </c>
      <c r="N29" s="96">
        <f t="shared" si="7"/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</row>
    <row r="30" spans="1:34" ht="31.5">
      <c r="A30" s="94" t="s">
        <v>224</v>
      </c>
      <c r="B30" s="95" t="s">
        <v>225</v>
      </c>
      <c r="C30" s="90" t="s">
        <v>416</v>
      </c>
      <c r="D30" s="90" t="s">
        <v>416</v>
      </c>
      <c r="E30" s="96">
        <f t="shared" ref="E30:F30" si="12">E31</f>
        <v>0</v>
      </c>
      <c r="F30" s="96">
        <f t="shared" si="12"/>
        <v>0</v>
      </c>
      <c r="G30" s="96">
        <f>G31</f>
        <v>0.3</v>
      </c>
      <c r="H30" s="96">
        <v>0</v>
      </c>
      <c r="I30" s="96">
        <f>I31</f>
        <v>0</v>
      </c>
      <c r="J30" s="96">
        <f t="shared" si="3"/>
        <v>0.4</v>
      </c>
      <c r="K30" s="96">
        <f t="shared" si="4"/>
        <v>0</v>
      </c>
      <c r="L30" s="96">
        <f t="shared" si="5"/>
        <v>1.0667</v>
      </c>
      <c r="M30" s="96">
        <f t="shared" si="6"/>
        <v>0</v>
      </c>
      <c r="N30" s="96">
        <f t="shared" si="7"/>
        <v>0</v>
      </c>
      <c r="O30" s="96">
        <f>O31</f>
        <v>0</v>
      </c>
      <c r="P30" s="96">
        <f t="shared" ref="P30:AH30" si="13">P31</f>
        <v>0</v>
      </c>
      <c r="Q30" s="96">
        <f t="shared" si="13"/>
        <v>6.4600000000000005E-2</v>
      </c>
      <c r="R30" s="96">
        <f t="shared" si="13"/>
        <v>0</v>
      </c>
      <c r="S30" s="96">
        <f t="shared" si="13"/>
        <v>0</v>
      </c>
      <c r="T30" s="96">
        <f t="shared" si="13"/>
        <v>0.4</v>
      </c>
      <c r="U30" s="96">
        <f t="shared" si="13"/>
        <v>0</v>
      </c>
      <c r="V30" s="96">
        <f t="shared" si="13"/>
        <v>1.0021</v>
      </c>
      <c r="W30" s="96">
        <f t="shared" si="13"/>
        <v>0</v>
      </c>
      <c r="X30" s="96">
        <f t="shared" si="13"/>
        <v>0</v>
      </c>
      <c r="Y30" s="96">
        <f t="shared" si="13"/>
        <v>0</v>
      </c>
      <c r="Z30" s="96">
        <f t="shared" si="13"/>
        <v>0</v>
      </c>
      <c r="AA30" s="96">
        <f t="shared" si="13"/>
        <v>0</v>
      </c>
      <c r="AB30" s="96">
        <f t="shared" si="13"/>
        <v>0</v>
      </c>
      <c r="AC30" s="96">
        <f t="shared" si="13"/>
        <v>0</v>
      </c>
      <c r="AD30" s="96">
        <f t="shared" si="13"/>
        <v>0</v>
      </c>
      <c r="AE30" s="96">
        <f t="shared" si="13"/>
        <v>0</v>
      </c>
      <c r="AF30" s="96">
        <f t="shared" si="13"/>
        <v>0</v>
      </c>
      <c r="AG30" s="96">
        <f t="shared" si="13"/>
        <v>0</v>
      </c>
      <c r="AH30" s="96">
        <f t="shared" si="13"/>
        <v>0</v>
      </c>
    </row>
    <row r="31" spans="1:34" ht="47.25">
      <c r="A31" s="94" t="s">
        <v>283</v>
      </c>
      <c r="B31" s="95" t="s">
        <v>427</v>
      </c>
      <c r="C31" s="90" t="s">
        <v>416</v>
      </c>
      <c r="D31" s="90" t="s">
        <v>416</v>
      </c>
      <c r="E31" s="96">
        <f t="shared" ref="E31:F31" si="14">E32+E42</f>
        <v>0</v>
      </c>
      <c r="F31" s="96">
        <f t="shared" si="14"/>
        <v>0</v>
      </c>
      <c r="G31" s="96">
        <f>G32+G42</f>
        <v>0.3</v>
      </c>
      <c r="H31" s="96">
        <v>0</v>
      </c>
      <c r="I31" s="96">
        <f>I32+I42</f>
        <v>0</v>
      </c>
      <c r="J31" s="96">
        <f t="shared" si="3"/>
        <v>0.4</v>
      </c>
      <c r="K31" s="96">
        <f t="shared" si="4"/>
        <v>0</v>
      </c>
      <c r="L31" s="96">
        <f t="shared" si="5"/>
        <v>1.0667</v>
      </c>
      <c r="M31" s="96">
        <f t="shared" si="6"/>
        <v>0</v>
      </c>
      <c r="N31" s="96">
        <f t="shared" si="7"/>
        <v>0</v>
      </c>
      <c r="O31" s="96">
        <f>O32+O42</f>
        <v>0</v>
      </c>
      <c r="P31" s="96">
        <f t="shared" ref="P31:AH31" si="15">P32+P42</f>
        <v>0</v>
      </c>
      <c r="Q31" s="96">
        <f t="shared" si="15"/>
        <v>6.4600000000000005E-2</v>
      </c>
      <c r="R31" s="96">
        <f t="shared" si="15"/>
        <v>0</v>
      </c>
      <c r="S31" s="96">
        <f t="shared" si="15"/>
        <v>0</v>
      </c>
      <c r="T31" s="96">
        <f t="shared" si="15"/>
        <v>0.4</v>
      </c>
      <c r="U31" s="96">
        <f t="shared" si="15"/>
        <v>0</v>
      </c>
      <c r="V31" s="96">
        <f t="shared" si="15"/>
        <v>1.0021</v>
      </c>
      <c r="W31" s="96">
        <f t="shared" si="15"/>
        <v>0</v>
      </c>
      <c r="X31" s="96">
        <f t="shared" si="15"/>
        <v>0</v>
      </c>
      <c r="Y31" s="96">
        <f t="shared" si="15"/>
        <v>0</v>
      </c>
      <c r="Z31" s="96">
        <f t="shared" si="15"/>
        <v>0</v>
      </c>
      <c r="AA31" s="96">
        <f t="shared" si="15"/>
        <v>0</v>
      </c>
      <c r="AB31" s="96">
        <f t="shared" si="15"/>
        <v>0</v>
      </c>
      <c r="AC31" s="96">
        <f t="shared" si="15"/>
        <v>0</v>
      </c>
      <c r="AD31" s="96">
        <f t="shared" si="15"/>
        <v>0</v>
      </c>
      <c r="AE31" s="96">
        <f t="shared" si="15"/>
        <v>0</v>
      </c>
      <c r="AF31" s="96">
        <f t="shared" si="15"/>
        <v>0</v>
      </c>
      <c r="AG31" s="96">
        <f t="shared" si="15"/>
        <v>0</v>
      </c>
      <c r="AH31" s="96">
        <f t="shared" si="15"/>
        <v>0</v>
      </c>
    </row>
    <row r="32" spans="1:34" ht="78.75">
      <c r="A32" s="94" t="s">
        <v>821</v>
      </c>
      <c r="B32" s="95" t="s">
        <v>428</v>
      </c>
      <c r="C32" s="90" t="s">
        <v>416</v>
      </c>
      <c r="D32" s="90" t="s">
        <v>416</v>
      </c>
      <c r="E32" s="96">
        <f t="shared" ref="E32:F32" si="16">E33</f>
        <v>0</v>
      </c>
      <c r="F32" s="96">
        <f t="shared" si="16"/>
        <v>0</v>
      </c>
      <c r="G32" s="96">
        <f>G33</f>
        <v>0.3</v>
      </c>
      <c r="H32" s="96">
        <v>0</v>
      </c>
      <c r="I32" s="96">
        <f>I33</f>
        <v>0</v>
      </c>
      <c r="J32" s="96">
        <f t="shared" si="3"/>
        <v>0</v>
      </c>
      <c r="K32" s="96">
        <f t="shared" si="4"/>
        <v>0</v>
      </c>
      <c r="L32" s="96">
        <f t="shared" si="5"/>
        <v>0.19159999999999999</v>
      </c>
      <c r="M32" s="96">
        <f t="shared" si="6"/>
        <v>0</v>
      </c>
      <c r="N32" s="96">
        <f t="shared" si="7"/>
        <v>0</v>
      </c>
      <c r="O32" s="96">
        <f>O33</f>
        <v>0</v>
      </c>
      <c r="P32" s="96">
        <f t="shared" ref="P32:AH32" si="17">P33</f>
        <v>0</v>
      </c>
      <c r="Q32" s="96">
        <f t="shared" si="17"/>
        <v>6.4600000000000005E-2</v>
      </c>
      <c r="R32" s="96">
        <f t="shared" si="17"/>
        <v>0</v>
      </c>
      <c r="S32" s="96">
        <f t="shared" si="17"/>
        <v>0</v>
      </c>
      <c r="T32" s="96">
        <f t="shared" si="17"/>
        <v>0</v>
      </c>
      <c r="U32" s="96">
        <f t="shared" si="17"/>
        <v>0</v>
      </c>
      <c r="V32" s="96">
        <f t="shared" si="17"/>
        <v>0.127</v>
      </c>
      <c r="W32" s="96">
        <f t="shared" si="17"/>
        <v>0</v>
      </c>
      <c r="X32" s="96">
        <f t="shared" si="17"/>
        <v>0</v>
      </c>
      <c r="Y32" s="96">
        <f t="shared" si="17"/>
        <v>0</v>
      </c>
      <c r="Z32" s="96">
        <f t="shared" si="17"/>
        <v>0</v>
      </c>
      <c r="AA32" s="96">
        <f t="shared" si="17"/>
        <v>0</v>
      </c>
      <c r="AB32" s="96">
        <f t="shared" si="17"/>
        <v>0</v>
      </c>
      <c r="AC32" s="96">
        <f t="shared" si="17"/>
        <v>0</v>
      </c>
      <c r="AD32" s="96">
        <f t="shared" si="17"/>
        <v>0</v>
      </c>
      <c r="AE32" s="96">
        <f t="shared" si="17"/>
        <v>0</v>
      </c>
      <c r="AF32" s="96">
        <f t="shared" si="17"/>
        <v>0</v>
      </c>
      <c r="AG32" s="96">
        <f t="shared" si="17"/>
        <v>0</v>
      </c>
      <c r="AH32" s="96">
        <f t="shared" si="17"/>
        <v>0</v>
      </c>
    </row>
    <row r="33" spans="1:34" ht="178.5" customHeight="1">
      <c r="A33" s="94" t="s">
        <v>823</v>
      </c>
      <c r="B33" s="98" t="s">
        <v>429</v>
      </c>
      <c r="C33" s="90" t="s">
        <v>226</v>
      </c>
      <c r="D33" s="90" t="s">
        <v>416</v>
      </c>
      <c r="E33" s="96">
        <v>0</v>
      </c>
      <c r="F33" s="96">
        <v>0</v>
      </c>
      <c r="G33" s="96">
        <f>'13'!I29</f>
        <v>0.3</v>
      </c>
      <c r="H33" s="96">
        <v>0</v>
      </c>
      <c r="I33" s="96">
        <v>0</v>
      </c>
      <c r="J33" s="96">
        <f>O33+T33+Y33+AD33</f>
        <v>0</v>
      </c>
      <c r="K33" s="96">
        <f>P33+U33+Z33+AE33</f>
        <v>0</v>
      </c>
      <c r="L33" s="96">
        <f>Q33+V33+AA33+AF33</f>
        <v>0.19159999999999999</v>
      </c>
      <c r="M33" s="96">
        <f>R33+W33+AB33+AG33</f>
        <v>0</v>
      </c>
      <c r="N33" s="96">
        <f>S33+X33+AC33+AH33</f>
        <v>0</v>
      </c>
      <c r="O33" s="96">
        <f>O34+O35+O36+O37+O38</f>
        <v>0</v>
      </c>
      <c r="P33" s="96">
        <f t="shared" ref="P33:AH33" si="18">P34+P35+P36+P37+P38</f>
        <v>0</v>
      </c>
      <c r="Q33" s="96">
        <f>Q34+Q35+Q36+Q37+Q38+Q40</f>
        <v>6.4600000000000005E-2</v>
      </c>
      <c r="R33" s="96">
        <f t="shared" si="18"/>
        <v>0</v>
      </c>
      <c r="S33" s="96">
        <f t="shared" si="18"/>
        <v>0</v>
      </c>
      <c r="T33" s="96">
        <f t="shared" si="18"/>
        <v>0</v>
      </c>
      <c r="U33" s="96">
        <f t="shared" si="18"/>
        <v>0</v>
      </c>
      <c r="V33" s="96">
        <f>V34+V35+V36+V37+V38+V41</f>
        <v>0.127</v>
      </c>
      <c r="W33" s="96">
        <f t="shared" si="18"/>
        <v>0</v>
      </c>
      <c r="X33" s="96">
        <f t="shared" si="18"/>
        <v>0</v>
      </c>
      <c r="Y33" s="96">
        <f t="shared" si="18"/>
        <v>0</v>
      </c>
      <c r="Z33" s="96">
        <f t="shared" si="18"/>
        <v>0</v>
      </c>
      <c r="AA33" s="96">
        <f t="shared" si="18"/>
        <v>0</v>
      </c>
      <c r="AB33" s="96">
        <f t="shared" si="18"/>
        <v>0</v>
      </c>
      <c r="AC33" s="96">
        <f t="shared" si="18"/>
        <v>0</v>
      </c>
      <c r="AD33" s="96">
        <f t="shared" si="18"/>
        <v>0</v>
      </c>
      <c r="AE33" s="96">
        <f t="shared" si="18"/>
        <v>0</v>
      </c>
      <c r="AF33" s="96">
        <f>AF34+AF35+AF36+AF37+AF38+AF39+AF40</f>
        <v>0</v>
      </c>
      <c r="AG33" s="96">
        <f t="shared" si="18"/>
        <v>0</v>
      </c>
      <c r="AH33" s="96">
        <f t="shared" si="18"/>
        <v>0</v>
      </c>
    </row>
    <row r="34" spans="1:34" ht="84" hidden="1" customHeight="1">
      <c r="A34" s="94" t="s">
        <v>931</v>
      </c>
      <c r="B34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90" t="s">
        <v>416</v>
      </c>
      <c r="D34" s="90" t="s">
        <v>416</v>
      </c>
      <c r="E34" s="96">
        <v>0</v>
      </c>
      <c r="F34" s="96">
        <v>0</v>
      </c>
      <c r="G34" s="96">
        <f>'13'!I30</f>
        <v>0</v>
      </c>
      <c r="H34" s="96">
        <v>0</v>
      </c>
      <c r="I34" s="96">
        <v>0</v>
      </c>
      <c r="J34" s="96">
        <f t="shared" ref="J34:K37" si="19">O34+T34+Y34+AD34</f>
        <v>0</v>
      </c>
      <c r="K34" s="96">
        <f t="shared" si="19"/>
        <v>0</v>
      </c>
      <c r="L34" s="96">
        <f t="shared" ref="L34:L37" si="20">Q34+V34+AA34+AF34</f>
        <v>0</v>
      </c>
      <c r="M34" s="96">
        <f t="shared" ref="M34:M37" si="21">R34+W34+AB34+AG34</f>
        <v>0</v>
      </c>
      <c r="N34" s="96">
        <f t="shared" ref="N34:N37" si="22">S34+X34+AC34+AH34</f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</row>
    <row r="35" spans="1:34" ht="110.25" hidden="1" customHeight="1">
      <c r="A35" s="94" t="s">
        <v>932</v>
      </c>
      <c r="B35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90" t="s">
        <v>416</v>
      </c>
      <c r="D35" s="90" t="s">
        <v>416</v>
      </c>
      <c r="E35" s="96">
        <v>0</v>
      </c>
      <c r="F35" s="96">
        <v>0</v>
      </c>
      <c r="G35" s="96">
        <f>'13'!I31</f>
        <v>0</v>
      </c>
      <c r="H35" s="96">
        <v>0</v>
      </c>
      <c r="I35" s="96">
        <v>0</v>
      </c>
      <c r="J35" s="96">
        <f t="shared" si="19"/>
        <v>0</v>
      </c>
      <c r="K35" s="96">
        <f t="shared" si="19"/>
        <v>0</v>
      </c>
      <c r="L35" s="96">
        <f t="shared" si="20"/>
        <v>0</v>
      </c>
      <c r="M35" s="96">
        <f t="shared" si="21"/>
        <v>0</v>
      </c>
      <c r="N35" s="96">
        <f t="shared" si="22"/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</row>
    <row r="36" spans="1:34" ht="106.5" hidden="1" customHeight="1">
      <c r="A36" s="94" t="s">
        <v>933</v>
      </c>
      <c r="B36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90" t="s">
        <v>416</v>
      </c>
      <c r="D36" s="90" t="s">
        <v>416</v>
      </c>
      <c r="E36" s="96">
        <v>0</v>
      </c>
      <c r="F36" s="96">
        <v>0</v>
      </c>
      <c r="G36" s="96">
        <f>'13'!I32</f>
        <v>0</v>
      </c>
      <c r="H36" s="96">
        <v>0</v>
      </c>
      <c r="I36" s="96">
        <v>0</v>
      </c>
      <c r="J36" s="96">
        <f t="shared" si="19"/>
        <v>0</v>
      </c>
      <c r="K36" s="96">
        <f t="shared" si="19"/>
        <v>0</v>
      </c>
      <c r="L36" s="96">
        <f t="shared" si="20"/>
        <v>0</v>
      </c>
      <c r="M36" s="96">
        <f t="shared" si="21"/>
        <v>0</v>
      </c>
      <c r="N36" s="96">
        <f t="shared" si="22"/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</row>
    <row r="37" spans="1:34" ht="99" hidden="1" customHeight="1">
      <c r="A37" s="94" t="s">
        <v>934</v>
      </c>
      <c r="B37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90" t="s">
        <v>416</v>
      </c>
      <c r="D37" s="90" t="s">
        <v>416</v>
      </c>
      <c r="E37" s="96">
        <v>0</v>
      </c>
      <c r="F37" s="96">
        <v>0</v>
      </c>
      <c r="G37" s="96">
        <f>'13'!I33</f>
        <v>0</v>
      </c>
      <c r="H37" s="96">
        <v>0</v>
      </c>
      <c r="I37" s="96">
        <v>0</v>
      </c>
      <c r="J37" s="96">
        <f t="shared" si="19"/>
        <v>0</v>
      </c>
      <c r="K37" s="96">
        <f t="shared" si="19"/>
        <v>0</v>
      </c>
      <c r="L37" s="96">
        <f t="shared" si="20"/>
        <v>0</v>
      </c>
      <c r="M37" s="96">
        <f t="shared" si="21"/>
        <v>0</v>
      </c>
      <c r="N37" s="96">
        <f t="shared" si="22"/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f>'13'!BM33</f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f>'13'!BT33</f>
        <v>0</v>
      </c>
      <c r="AG37" s="96">
        <v>0</v>
      </c>
      <c r="AH37" s="96">
        <v>0</v>
      </c>
    </row>
    <row r="38" spans="1:34" ht="98.25" hidden="1" customHeight="1">
      <c r="A38" s="94" t="s">
        <v>935</v>
      </c>
      <c r="B38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90" t="s">
        <v>416</v>
      </c>
      <c r="D38" s="90" t="s">
        <v>416</v>
      </c>
      <c r="E38" s="96">
        <v>0</v>
      </c>
      <c r="F38" s="96">
        <v>0</v>
      </c>
      <c r="G38" s="96">
        <f>'13'!I34</f>
        <v>0</v>
      </c>
      <c r="H38" s="96">
        <v>0</v>
      </c>
      <c r="I38" s="96">
        <v>0</v>
      </c>
      <c r="J38" s="96">
        <f t="shared" ref="J38:K38" si="23">O38+T38+Y38+AD38</f>
        <v>0</v>
      </c>
      <c r="K38" s="96">
        <f t="shared" si="23"/>
        <v>0</v>
      </c>
      <c r="L38" s="96">
        <f>Q38+V38+AA38+AF38</f>
        <v>0</v>
      </c>
      <c r="M38" s="96">
        <f t="shared" ref="M38:N38" si="24">R38+W38+AB38+AG38</f>
        <v>0</v>
      </c>
      <c r="N38" s="96">
        <f t="shared" si="24"/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f>'13'!BT34</f>
        <v>0</v>
      </c>
      <c r="AG38" s="96">
        <v>0</v>
      </c>
      <c r="AH38" s="96">
        <v>0</v>
      </c>
    </row>
    <row r="39" spans="1:34" s="267" customFormat="1" ht="117.75" hidden="1" customHeight="1">
      <c r="A39" s="94" t="s">
        <v>936</v>
      </c>
      <c r="B39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90" t="s">
        <v>416</v>
      </c>
      <c r="D39" s="90" t="s">
        <v>416</v>
      </c>
      <c r="E39" s="96">
        <v>0</v>
      </c>
      <c r="F39" s="96">
        <v>0</v>
      </c>
      <c r="G39" s="96">
        <f>'13'!I35</f>
        <v>0</v>
      </c>
      <c r="H39" s="96">
        <v>0</v>
      </c>
      <c r="I39" s="96">
        <v>0</v>
      </c>
      <c r="J39" s="96">
        <f t="shared" ref="J39" si="25">O39+T39+Y39+AD39</f>
        <v>0</v>
      </c>
      <c r="K39" s="96">
        <f t="shared" ref="K39" si="26">P39+U39+Z39+AE39</f>
        <v>0</v>
      </c>
      <c r="L39" s="96">
        <f>Q39+V39+AA39+AF39</f>
        <v>0</v>
      </c>
      <c r="M39" s="96">
        <f t="shared" ref="M39" si="27">R39+W39+AB39+AG39</f>
        <v>0</v>
      </c>
      <c r="N39" s="96">
        <f t="shared" ref="N39" si="28">S39+X39+AC39+AH39</f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f>'13'!BT35</f>
        <v>0</v>
      </c>
      <c r="AG39" s="96">
        <v>0</v>
      </c>
      <c r="AH39" s="96">
        <v>0</v>
      </c>
    </row>
    <row r="40" spans="1:34" s="269" customFormat="1" ht="117.75" customHeight="1">
      <c r="A40" s="94" t="s">
        <v>931</v>
      </c>
      <c r="B40" s="98" t="s">
        <v>978</v>
      </c>
      <c r="C40" s="90" t="s">
        <v>416</v>
      </c>
      <c r="D40" s="90" t="s">
        <v>416</v>
      </c>
      <c r="E40" s="96">
        <v>0</v>
      </c>
      <c r="F40" s="96">
        <v>0</v>
      </c>
      <c r="G40" s="96">
        <f>'13'!I36</f>
        <v>6.4600000000000005E-2</v>
      </c>
      <c r="H40" s="96">
        <v>0</v>
      </c>
      <c r="I40" s="96">
        <v>0</v>
      </c>
      <c r="J40" s="96">
        <f t="shared" ref="J40" si="29">O40+T40+Y40+AD40</f>
        <v>0</v>
      </c>
      <c r="K40" s="96">
        <f t="shared" ref="K40" si="30">P40+U40+Z40+AE40</f>
        <v>0</v>
      </c>
      <c r="L40" s="96">
        <f>Q40+V40+AA40+AF40</f>
        <v>6.4600000000000005E-2</v>
      </c>
      <c r="M40" s="96">
        <f t="shared" ref="M40" si="31">R40+W40+AB40+AG40</f>
        <v>0</v>
      </c>
      <c r="N40" s="96">
        <f t="shared" ref="N40" si="32">S40+X40+AC40+AH40</f>
        <v>0</v>
      </c>
      <c r="O40" s="96">
        <v>0</v>
      </c>
      <c r="P40" s="96">
        <v>0</v>
      </c>
      <c r="Q40" s="96">
        <f>'13'!AY36</f>
        <v>6.4600000000000005E-2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</row>
    <row r="41" spans="1:34" s="349" customFormat="1" ht="117.75" customHeight="1">
      <c r="A41" s="94" t="s">
        <v>932</v>
      </c>
      <c r="B41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90" t="s">
        <v>416</v>
      </c>
      <c r="D41" s="90" t="s">
        <v>416</v>
      </c>
      <c r="E41" s="96">
        <v>0</v>
      </c>
      <c r="F41" s="96">
        <v>0</v>
      </c>
      <c r="G41" s="96">
        <f>'13'!I37</f>
        <v>0</v>
      </c>
      <c r="H41" s="96">
        <v>0</v>
      </c>
      <c r="I41" s="96">
        <v>0</v>
      </c>
      <c r="J41" s="96">
        <f t="shared" ref="J41" si="33">O41+T41+Y41+AD41</f>
        <v>0</v>
      </c>
      <c r="K41" s="96">
        <f t="shared" ref="K41" si="34">P41+U41+Z41+AE41</f>
        <v>0</v>
      </c>
      <c r="L41" s="96">
        <f>Q41+V41+AA41+AF41</f>
        <v>0.127</v>
      </c>
      <c r="M41" s="96">
        <f t="shared" ref="M41" si="35">R41+W41+AB41+AG41</f>
        <v>0</v>
      </c>
      <c r="N41" s="96">
        <f t="shared" ref="N41" si="36">S41+X41+AC41+AH41</f>
        <v>0</v>
      </c>
      <c r="O41" s="96">
        <v>0</v>
      </c>
      <c r="P41" s="96">
        <v>0</v>
      </c>
      <c r="Q41" s="96">
        <f>'13'!AY37</f>
        <v>0</v>
      </c>
      <c r="R41" s="96">
        <v>0</v>
      </c>
      <c r="S41" s="96">
        <v>0</v>
      </c>
      <c r="T41" s="96">
        <v>0</v>
      </c>
      <c r="U41" s="96">
        <v>0</v>
      </c>
      <c r="V41" s="96">
        <v>0.127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</row>
    <row r="42" spans="1:34" ht="178.5" customHeight="1">
      <c r="A42" s="94" t="s">
        <v>826</v>
      </c>
      <c r="B42" s="95" t="s">
        <v>430</v>
      </c>
      <c r="C42" s="90" t="s">
        <v>416</v>
      </c>
      <c r="D42" s="90" t="s">
        <v>416</v>
      </c>
      <c r="E42" s="96">
        <f t="shared" ref="E42:F42" si="37">SUM(E43:E75)</f>
        <v>0</v>
      </c>
      <c r="F42" s="96">
        <f t="shared" si="37"/>
        <v>0</v>
      </c>
      <c r="G42" s="96">
        <f>SUM(G43:G75)</f>
        <v>0</v>
      </c>
      <c r="H42" s="96">
        <f t="shared" ref="H42:I42" si="38">H43+H44+H45+H46+H47+H52</f>
        <v>0</v>
      </c>
      <c r="I42" s="96">
        <f t="shared" si="38"/>
        <v>0</v>
      </c>
      <c r="J42" s="96">
        <f>O42+T42+Y42+AD42</f>
        <v>0.4</v>
      </c>
      <c r="K42" s="96">
        <f>P42+U42+Z42+AE42</f>
        <v>0</v>
      </c>
      <c r="L42" s="96">
        <f t="shared" ref="L42:M52" si="39">Q42+V42+AA42+AF42</f>
        <v>0.87509999999999999</v>
      </c>
      <c r="M42" s="96">
        <f t="shared" si="39"/>
        <v>0</v>
      </c>
      <c r="N42" s="96">
        <f>S42+X42+AC42+AH42</f>
        <v>0</v>
      </c>
      <c r="O42" s="96">
        <f t="shared" ref="O42" si="40">SUM(O43:O53)</f>
        <v>0</v>
      </c>
      <c r="P42" s="96">
        <f t="shared" ref="P42" si="41">SUM(P43:P53)</f>
        <v>0</v>
      </c>
      <c r="Q42" s="96">
        <f t="shared" ref="Q42" si="42">SUM(Q43:Q53)</f>
        <v>0</v>
      </c>
      <c r="R42" s="96">
        <f t="shared" ref="R42" si="43">SUM(R43:R53)</f>
        <v>0</v>
      </c>
      <c r="S42" s="96">
        <f t="shared" ref="S42" si="44">SUM(S43:S53)</f>
        <v>0</v>
      </c>
      <c r="T42" s="96">
        <f>SUM(T43:T57)</f>
        <v>0.4</v>
      </c>
      <c r="U42" s="96">
        <f t="shared" ref="U42:X42" si="45">SUM(U43:U57)</f>
        <v>0</v>
      </c>
      <c r="V42" s="96">
        <f t="shared" si="45"/>
        <v>0.87509999999999999</v>
      </c>
      <c r="W42" s="96">
        <f t="shared" si="45"/>
        <v>0</v>
      </c>
      <c r="X42" s="96">
        <f t="shared" si="45"/>
        <v>0</v>
      </c>
      <c r="Y42" s="96">
        <f t="shared" ref="Y42" si="46">SUM(Y43:Y53)</f>
        <v>0</v>
      </c>
      <c r="Z42" s="96">
        <f t="shared" ref="Z42" si="47">SUM(Z43:Z53)</f>
        <v>0</v>
      </c>
      <c r="AA42" s="96">
        <f t="shared" ref="AA42" si="48">SUM(AA43:AA53)</f>
        <v>0</v>
      </c>
      <c r="AB42" s="96">
        <f t="shared" ref="AB42" si="49">SUM(AB43:AB53)</f>
        <v>0</v>
      </c>
      <c r="AC42" s="96">
        <f t="shared" ref="AC42" si="50">SUM(AC43:AC53)</f>
        <v>0</v>
      </c>
      <c r="AD42" s="96">
        <f t="shared" ref="AD42:AE42" si="51">SUM(AD43:AD53)</f>
        <v>0</v>
      </c>
      <c r="AE42" s="96">
        <f t="shared" si="51"/>
        <v>0</v>
      </c>
      <c r="AF42" s="96">
        <f>SUM(AF43:AF53)</f>
        <v>0</v>
      </c>
      <c r="AG42" s="96">
        <f t="shared" ref="AG42:AH42" si="52">SUM(AG43:AG53)</f>
        <v>0</v>
      </c>
      <c r="AH42" s="96">
        <f t="shared" si="52"/>
        <v>0</v>
      </c>
    </row>
    <row r="43" spans="1:34" ht="83.25" hidden="1" customHeight="1">
      <c r="A43" s="94" t="s">
        <v>937</v>
      </c>
      <c r="B43" s="95">
        <f>'10'!B37</f>
        <v>0</v>
      </c>
      <c r="C43" s="90" t="s">
        <v>416</v>
      </c>
      <c r="D43" s="90" t="s">
        <v>416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f>O43+T43+Y43+AD43</f>
        <v>0</v>
      </c>
      <c r="K43" s="96">
        <f t="shared" ref="K43:K52" si="53">P43+U43+Z43+AE43</f>
        <v>0</v>
      </c>
      <c r="L43" s="96">
        <f t="shared" si="39"/>
        <v>0</v>
      </c>
      <c r="M43" s="96">
        <f t="shared" si="39"/>
        <v>0</v>
      </c>
      <c r="N43" s="96">
        <f t="shared" ref="N43:N52" si="54">S43+X43+AC43+AH43</f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</row>
    <row r="44" spans="1:34" ht="102.75" hidden="1" customHeight="1">
      <c r="A44" s="94" t="s">
        <v>938</v>
      </c>
      <c r="B44" s="95">
        <f>'10'!B38</f>
        <v>0</v>
      </c>
      <c r="C44" s="90" t="s">
        <v>416</v>
      </c>
      <c r="D44" s="90" t="s">
        <v>416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f t="shared" ref="J44:J52" si="55">O44+T44+Y44+AD44</f>
        <v>0</v>
      </c>
      <c r="K44" s="96">
        <f t="shared" si="53"/>
        <v>0</v>
      </c>
      <c r="L44" s="96">
        <f t="shared" si="39"/>
        <v>0</v>
      </c>
      <c r="M44" s="96">
        <f t="shared" si="39"/>
        <v>0</v>
      </c>
      <c r="N44" s="96">
        <f t="shared" si="54"/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0</v>
      </c>
      <c r="AE44" s="96">
        <v>0</v>
      </c>
      <c r="AF44" s="96">
        <v>0</v>
      </c>
      <c r="AG44" s="96">
        <v>0</v>
      </c>
      <c r="AH44" s="96">
        <v>0</v>
      </c>
    </row>
    <row r="45" spans="1:34" ht="113.25" hidden="1" customHeight="1">
      <c r="A45" s="94" t="s">
        <v>939</v>
      </c>
      <c r="B45" s="95">
        <f>'10'!B39</f>
        <v>0</v>
      </c>
      <c r="C45" s="90" t="s">
        <v>416</v>
      </c>
      <c r="D45" s="90" t="s">
        <v>416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f t="shared" si="55"/>
        <v>0</v>
      </c>
      <c r="K45" s="96">
        <f t="shared" si="53"/>
        <v>0</v>
      </c>
      <c r="L45" s="96">
        <f t="shared" si="39"/>
        <v>0</v>
      </c>
      <c r="M45" s="96">
        <f t="shared" si="39"/>
        <v>0</v>
      </c>
      <c r="N45" s="96">
        <f t="shared" si="54"/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</row>
    <row r="46" spans="1:34" ht="63.75" hidden="1" customHeight="1">
      <c r="A46" s="94" t="s">
        <v>940</v>
      </c>
      <c r="B46" s="95">
        <f>'10'!B40</f>
        <v>0</v>
      </c>
      <c r="C46" s="90" t="s">
        <v>416</v>
      </c>
      <c r="D46" s="90" t="s">
        <v>416</v>
      </c>
      <c r="E46" s="96">
        <f>'13'!G42</f>
        <v>0</v>
      </c>
      <c r="F46" s="96">
        <f>'13'!H42</f>
        <v>0</v>
      </c>
      <c r="G46" s="96">
        <f>'13'!I42</f>
        <v>0</v>
      </c>
      <c r="H46" s="96">
        <v>0</v>
      </c>
      <c r="I46" s="96">
        <v>0</v>
      </c>
      <c r="J46" s="96">
        <f t="shared" si="55"/>
        <v>0</v>
      </c>
      <c r="K46" s="96">
        <f t="shared" si="53"/>
        <v>0</v>
      </c>
      <c r="L46" s="96">
        <f t="shared" si="39"/>
        <v>0</v>
      </c>
      <c r="M46" s="96">
        <f t="shared" si="39"/>
        <v>0</v>
      </c>
      <c r="N46" s="96">
        <f t="shared" si="54"/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f>'13'!BM42</f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96">
        <v>0</v>
      </c>
      <c r="AH46" s="96">
        <v>0</v>
      </c>
    </row>
    <row r="47" spans="1:34" ht="96" hidden="1" customHeight="1">
      <c r="A47" s="94" t="s">
        <v>941</v>
      </c>
      <c r="B47" s="95">
        <f>'10'!B41</f>
        <v>0</v>
      </c>
      <c r="C47" s="90" t="s">
        <v>416</v>
      </c>
      <c r="D47" s="90" t="s">
        <v>416</v>
      </c>
      <c r="E47" s="96">
        <f>'13'!G43</f>
        <v>0</v>
      </c>
      <c r="F47" s="96">
        <v>0</v>
      </c>
      <c r="G47" s="96">
        <f>'13'!I43</f>
        <v>0</v>
      </c>
      <c r="H47" s="96">
        <v>0</v>
      </c>
      <c r="I47" s="96">
        <v>0</v>
      </c>
      <c r="J47" s="96">
        <f t="shared" si="55"/>
        <v>0</v>
      </c>
      <c r="K47" s="96">
        <f t="shared" si="53"/>
        <v>0</v>
      </c>
      <c r="L47" s="96">
        <f t="shared" si="39"/>
        <v>0</v>
      </c>
      <c r="M47" s="96">
        <f t="shared" si="39"/>
        <v>0</v>
      </c>
      <c r="N47" s="96">
        <f t="shared" si="54"/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</row>
    <row r="48" spans="1:34" s="258" customFormat="1" ht="102" customHeight="1">
      <c r="A48" s="94" t="s">
        <v>937</v>
      </c>
      <c r="B48" s="95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8" s="90" t="s">
        <v>416</v>
      </c>
      <c r="D48" s="90" t="s">
        <v>416</v>
      </c>
      <c r="E48" s="96">
        <f>'13'!G44</f>
        <v>0</v>
      </c>
      <c r="F48" s="96">
        <v>0</v>
      </c>
      <c r="G48" s="96">
        <f>'13'!I44</f>
        <v>0</v>
      </c>
      <c r="H48" s="96">
        <v>0</v>
      </c>
      <c r="I48" s="96">
        <v>0</v>
      </c>
      <c r="J48" s="96">
        <f t="shared" ref="J48:J51" si="56">O48+T48+Y48+AD48</f>
        <v>0</v>
      </c>
      <c r="K48" s="96">
        <f t="shared" ref="K48:K51" si="57">P48+U48+Z48+AE48</f>
        <v>0</v>
      </c>
      <c r="L48" s="96">
        <f t="shared" ref="L48:L51" si="58">Q48+V48+AA48+AF48</f>
        <v>0</v>
      </c>
      <c r="M48" s="96">
        <f t="shared" ref="M48:M51" si="59">R48+W48+AB48+AG48</f>
        <v>0</v>
      </c>
      <c r="N48" s="96">
        <f t="shared" ref="N48:N51" si="60">S48+X48+AC48+AH48</f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0</v>
      </c>
      <c r="AF48" s="96">
        <v>0</v>
      </c>
      <c r="AG48" s="96">
        <v>0</v>
      </c>
      <c r="AH48" s="96">
        <v>0</v>
      </c>
    </row>
    <row r="49" spans="1:34" s="258" customFormat="1" ht="97.5" hidden="1" customHeight="1">
      <c r="A49" s="94" t="s">
        <v>967</v>
      </c>
      <c r="B49" s="95">
        <f>'10'!B43</f>
        <v>0</v>
      </c>
      <c r="C49" s="90" t="s">
        <v>416</v>
      </c>
      <c r="D49" s="90" t="s">
        <v>416</v>
      </c>
      <c r="E49" s="96">
        <f>'13'!G45</f>
        <v>0</v>
      </c>
      <c r="F49" s="96">
        <v>0</v>
      </c>
      <c r="G49" s="96">
        <f>'13'!I45</f>
        <v>0</v>
      </c>
      <c r="H49" s="96">
        <v>0</v>
      </c>
      <c r="I49" s="96">
        <v>0</v>
      </c>
      <c r="J49" s="96">
        <f t="shared" si="56"/>
        <v>0</v>
      </c>
      <c r="K49" s="96">
        <f t="shared" si="57"/>
        <v>0</v>
      </c>
      <c r="L49" s="96">
        <f t="shared" si="58"/>
        <v>0</v>
      </c>
      <c r="M49" s="96">
        <f t="shared" si="59"/>
        <v>0</v>
      </c>
      <c r="N49" s="96">
        <f t="shared" si="60"/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f>'13'!BM45</f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</row>
    <row r="50" spans="1:34" s="258" customFormat="1" ht="140.25" customHeight="1">
      <c r="A50" s="94" t="s">
        <v>938</v>
      </c>
      <c r="B50" s="95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0" s="90" t="s">
        <v>416</v>
      </c>
      <c r="D50" s="90" t="s">
        <v>416</v>
      </c>
      <c r="E50" s="96">
        <f>'13'!G46</f>
        <v>0</v>
      </c>
      <c r="F50" s="96">
        <v>0</v>
      </c>
      <c r="G50" s="96">
        <f>'13'!I46</f>
        <v>0</v>
      </c>
      <c r="H50" s="96">
        <v>0</v>
      </c>
      <c r="I50" s="96">
        <v>0</v>
      </c>
      <c r="J50" s="96">
        <f t="shared" si="56"/>
        <v>0</v>
      </c>
      <c r="K50" s="96">
        <f t="shared" si="57"/>
        <v>0</v>
      </c>
      <c r="L50" s="96">
        <f t="shared" si="58"/>
        <v>0</v>
      </c>
      <c r="M50" s="96">
        <f t="shared" si="59"/>
        <v>0</v>
      </c>
      <c r="N50" s="96">
        <f t="shared" si="60"/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f>'13'!BK46</f>
        <v>0</v>
      </c>
      <c r="Z50" s="96">
        <f>'13'!BL46</f>
        <v>0</v>
      </c>
      <c r="AA50" s="96">
        <f>'13'!BM46</f>
        <v>0</v>
      </c>
      <c r="AB50" s="96">
        <v>0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</row>
    <row r="51" spans="1:34" s="258" customFormat="1" ht="111" hidden="1" customHeight="1">
      <c r="A51" s="94" t="s">
        <v>969</v>
      </c>
      <c r="B51" s="95" t="e">
        <f>'10'!#REF!</f>
        <v>#REF!</v>
      </c>
      <c r="C51" s="90" t="s">
        <v>416</v>
      </c>
      <c r="D51" s="90" t="s">
        <v>416</v>
      </c>
      <c r="E51" s="96">
        <f>'13'!G47</f>
        <v>0</v>
      </c>
      <c r="F51" s="96">
        <v>0</v>
      </c>
      <c r="G51" s="96">
        <f>'13'!I47</f>
        <v>0</v>
      </c>
      <c r="H51" s="96">
        <v>0</v>
      </c>
      <c r="I51" s="96">
        <v>0</v>
      </c>
      <c r="J51" s="96">
        <f t="shared" si="56"/>
        <v>0</v>
      </c>
      <c r="K51" s="96">
        <f t="shared" si="57"/>
        <v>0</v>
      </c>
      <c r="L51" s="96">
        <f t="shared" si="58"/>
        <v>0</v>
      </c>
      <c r="M51" s="96">
        <f t="shared" si="59"/>
        <v>0</v>
      </c>
      <c r="N51" s="96">
        <f t="shared" si="60"/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</row>
    <row r="52" spans="1:34" ht="99" hidden="1" customHeight="1">
      <c r="A52" s="94" t="s">
        <v>970</v>
      </c>
      <c r="B52" s="95" t="e">
        <f>'10'!#REF!</f>
        <v>#REF!</v>
      </c>
      <c r="C52" s="90" t="s">
        <v>416</v>
      </c>
      <c r="D52" s="90" t="s">
        <v>416</v>
      </c>
      <c r="E52" s="96">
        <v>0</v>
      </c>
      <c r="F52" s="96">
        <v>0</v>
      </c>
      <c r="G52" s="96">
        <f>'13'!I48</f>
        <v>0</v>
      </c>
      <c r="H52" s="96">
        <v>0</v>
      </c>
      <c r="I52" s="96">
        <v>0</v>
      </c>
      <c r="J52" s="96">
        <f t="shared" si="55"/>
        <v>0</v>
      </c>
      <c r="K52" s="96">
        <f t="shared" si="53"/>
        <v>0</v>
      </c>
      <c r="L52" s="96">
        <f t="shared" si="39"/>
        <v>0</v>
      </c>
      <c r="M52" s="96">
        <f t="shared" si="39"/>
        <v>0</v>
      </c>
      <c r="N52" s="96">
        <f t="shared" si="54"/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206">
        <v>0</v>
      </c>
      <c r="AB52" s="96">
        <v>0</v>
      </c>
      <c r="AC52" s="96">
        <v>0</v>
      </c>
      <c r="AD52" s="96">
        <v>0</v>
      </c>
      <c r="AE52" s="96">
        <v>0</v>
      </c>
      <c r="AF52" s="189">
        <f>'13'!BT48</f>
        <v>0</v>
      </c>
      <c r="AG52" s="96">
        <v>0</v>
      </c>
      <c r="AH52" s="96">
        <v>0</v>
      </c>
    </row>
    <row r="53" spans="1:34" s="269" customFormat="1" ht="99" customHeight="1">
      <c r="A53" s="94" t="s">
        <v>939</v>
      </c>
      <c r="B53" s="95" t="str">
        <f>'13'!B49</f>
        <v>Строительство ЛЭП-10 кВ, ЛЭП-0,4 кВ, ТП 10/0,4кВ для электроснабжения НК-Бетон</v>
      </c>
      <c r="C53" s="90" t="s">
        <v>416</v>
      </c>
      <c r="D53" s="90" t="s">
        <v>416</v>
      </c>
      <c r="E53" s="96">
        <v>0</v>
      </c>
      <c r="F53" s="96">
        <v>0</v>
      </c>
      <c r="G53" s="96">
        <f>'13'!I49</f>
        <v>0</v>
      </c>
      <c r="H53" s="96">
        <v>0</v>
      </c>
      <c r="I53" s="96">
        <v>0</v>
      </c>
      <c r="J53" s="96">
        <f t="shared" ref="J53" si="61">O53+T53+Y53+AD53</f>
        <v>0</v>
      </c>
      <c r="K53" s="96">
        <f t="shared" ref="K53" si="62">P53+U53+Z53+AE53</f>
        <v>0</v>
      </c>
      <c r="L53" s="96">
        <f t="shared" ref="L53" si="63">Q53+V53+AA53+AF53</f>
        <v>0</v>
      </c>
      <c r="M53" s="96">
        <f t="shared" ref="M53" si="64">R53+W53+AB53+AG53</f>
        <v>0</v>
      </c>
      <c r="N53" s="96">
        <f t="shared" ref="N53" si="65">S53+X53+AC53+AH53</f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283">
        <v>0</v>
      </c>
      <c r="AA53" s="286">
        <v>0</v>
      </c>
      <c r="AB53" s="284">
        <v>0</v>
      </c>
      <c r="AC53" s="96">
        <v>0</v>
      </c>
      <c r="AD53" s="189">
        <f>'13'!BR49</f>
        <v>0</v>
      </c>
      <c r="AE53" s="189">
        <f>'13'!BS49</f>
        <v>0</v>
      </c>
      <c r="AF53" s="189">
        <f>'13'!BT49</f>
        <v>0</v>
      </c>
      <c r="AG53" s="96">
        <v>0</v>
      </c>
      <c r="AH53" s="96">
        <v>0</v>
      </c>
    </row>
    <row r="54" spans="1:34" s="349" customFormat="1" ht="148.5" customHeight="1">
      <c r="A54" s="94" t="s">
        <v>940</v>
      </c>
      <c r="B54" s="95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4" s="90" t="s">
        <v>416</v>
      </c>
      <c r="D54" s="90" t="s">
        <v>416</v>
      </c>
      <c r="E54" s="96">
        <v>0</v>
      </c>
      <c r="F54" s="96">
        <v>0</v>
      </c>
      <c r="G54" s="96">
        <f>'13'!I50</f>
        <v>0</v>
      </c>
      <c r="H54" s="96">
        <v>0</v>
      </c>
      <c r="I54" s="96">
        <v>0</v>
      </c>
      <c r="J54" s="96">
        <f t="shared" ref="J54:J57" si="66">O54+T54+Y54+AD54</f>
        <v>0</v>
      </c>
      <c r="K54" s="96">
        <f t="shared" ref="K54:K57" si="67">P54+U54+Z54+AE54</f>
        <v>0</v>
      </c>
      <c r="L54" s="96">
        <f t="shared" ref="L54:L57" si="68">Q54+V54+AA54+AF54</f>
        <v>0.1341</v>
      </c>
      <c r="M54" s="96">
        <f t="shared" ref="M54:M57" si="69">R54+W54+AB54+AG54</f>
        <v>0</v>
      </c>
      <c r="N54" s="96">
        <f t="shared" ref="N54:N57" si="70">S54+X54+AC54+AH54</f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0.1341</v>
      </c>
      <c r="W54" s="96">
        <v>0</v>
      </c>
      <c r="X54" s="96">
        <v>0</v>
      </c>
      <c r="Y54" s="96">
        <v>0</v>
      </c>
      <c r="Z54" s="283">
        <v>0</v>
      </c>
      <c r="AA54" s="286">
        <v>0</v>
      </c>
      <c r="AB54" s="284">
        <v>0</v>
      </c>
      <c r="AC54" s="96">
        <v>0</v>
      </c>
      <c r="AD54" s="189">
        <f>'13'!BR50</f>
        <v>0</v>
      </c>
      <c r="AE54" s="189">
        <f>'13'!BS50</f>
        <v>0</v>
      </c>
      <c r="AF54" s="189">
        <f>'13'!BT50</f>
        <v>0</v>
      </c>
      <c r="AG54" s="96">
        <v>0</v>
      </c>
      <c r="AH54" s="96">
        <v>0</v>
      </c>
    </row>
    <row r="55" spans="1:34" s="349" customFormat="1" ht="211.5" customHeight="1">
      <c r="A55" s="94" t="s">
        <v>941</v>
      </c>
      <c r="B55" s="95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5" s="90" t="s">
        <v>416</v>
      </c>
      <c r="D55" s="90" t="s">
        <v>416</v>
      </c>
      <c r="E55" s="96">
        <v>0</v>
      </c>
      <c r="F55" s="96">
        <v>0</v>
      </c>
      <c r="G55" s="96">
        <f>'13'!I51</f>
        <v>0</v>
      </c>
      <c r="H55" s="96">
        <v>0</v>
      </c>
      <c r="I55" s="96">
        <v>0</v>
      </c>
      <c r="J55" s="96">
        <f t="shared" si="66"/>
        <v>0</v>
      </c>
      <c r="K55" s="96">
        <f t="shared" si="67"/>
        <v>0</v>
      </c>
      <c r="L55" s="96">
        <f t="shared" si="68"/>
        <v>0</v>
      </c>
      <c r="M55" s="96">
        <f t="shared" si="69"/>
        <v>0</v>
      </c>
      <c r="N55" s="96">
        <f t="shared" si="70"/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283">
        <v>0</v>
      </c>
      <c r="AA55" s="286">
        <v>0</v>
      </c>
      <c r="AB55" s="284">
        <v>0</v>
      </c>
      <c r="AC55" s="96">
        <v>0</v>
      </c>
      <c r="AD55" s="189">
        <f>'13'!BR51</f>
        <v>0</v>
      </c>
      <c r="AE55" s="189">
        <f>'13'!BS51</f>
        <v>0</v>
      </c>
      <c r="AF55" s="189">
        <f>'13'!BT51</f>
        <v>0</v>
      </c>
      <c r="AG55" s="96">
        <v>0</v>
      </c>
      <c r="AH55" s="96">
        <v>0</v>
      </c>
    </row>
    <row r="56" spans="1:34" s="349" customFormat="1" ht="150.75" customHeight="1">
      <c r="A56" s="94" t="s">
        <v>948</v>
      </c>
      <c r="B56" s="95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6" s="90" t="s">
        <v>416</v>
      </c>
      <c r="D56" s="90" t="s">
        <v>416</v>
      </c>
      <c r="E56" s="96">
        <v>0</v>
      </c>
      <c r="F56" s="96">
        <v>0</v>
      </c>
      <c r="G56" s="96">
        <f>'13'!I52</f>
        <v>0</v>
      </c>
      <c r="H56" s="96">
        <v>0</v>
      </c>
      <c r="I56" s="96">
        <v>0</v>
      </c>
      <c r="J56" s="96">
        <f t="shared" si="66"/>
        <v>0.4</v>
      </c>
      <c r="K56" s="96">
        <f t="shared" si="67"/>
        <v>0</v>
      </c>
      <c r="L56" s="96">
        <f t="shared" si="68"/>
        <v>0.55510000000000004</v>
      </c>
      <c r="M56" s="96">
        <f t="shared" si="69"/>
        <v>0</v>
      </c>
      <c r="N56" s="96">
        <f t="shared" si="70"/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0.4</v>
      </c>
      <c r="U56" s="96">
        <v>0</v>
      </c>
      <c r="V56" s="96">
        <v>0.55510000000000004</v>
      </c>
      <c r="W56" s="96">
        <v>0</v>
      </c>
      <c r="X56" s="96">
        <v>0</v>
      </c>
      <c r="Y56" s="96">
        <v>0</v>
      </c>
      <c r="Z56" s="283">
        <v>0</v>
      </c>
      <c r="AA56" s="286">
        <v>0</v>
      </c>
      <c r="AB56" s="284">
        <v>0</v>
      </c>
      <c r="AC56" s="96">
        <v>0</v>
      </c>
      <c r="AD56" s="189">
        <f>'13'!BR52</f>
        <v>0</v>
      </c>
      <c r="AE56" s="189">
        <f>'13'!BS52</f>
        <v>0</v>
      </c>
      <c r="AF56" s="189">
        <f>'13'!BT52</f>
        <v>0</v>
      </c>
      <c r="AG56" s="96">
        <v>0</v>
      </c>
      <c r="AH56" s="96">
        <v>0</v>
      </c>
    </row>
    <row r="57" spans="1:34" s="349" customFormat="1" ht="116.25" customHeight="1">
      <c r="A57" s="94" t="s">
        <v>967</v>
      </c>
      <c r="B57" s="95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7" s="90" t="s">
        <v>416</v>
      </c>
      <c r="D57" s="90" t="s">
        <v>416</v>
      </c>
      <c r="E57" s="96">
        <v>0</v>
      </c>
      <c r="F57" s="96">
        <v>0</v>
      </c>
      <c r="G57" s="96">
        <f>'13'!I53</f>
        <v>0</v>
      </c>
      <c r="H57" s="96">
        <v>0</v>
      </c>
      <c r="I57" s="96">
        <v>0</v>
      </c>
      <c r="J57" s="96">
        <f t="shared" si="66"/>
        <v>0</v>
      </c>
      <c r="K57" s="96">
        <f t="shared" si="67"/>
        <v>0</v>
      </c>
      <c r="L57" s="96">
        <f t="shared" si="68"/>
        <v>0.18590000000000001</v>
      </c>
      <c r="M57" s="96">
        <f t="shared" si="69"/>
        <v>0</v>
      </c>
      <c r="N57" s="96">
        <f t="shared" si="70"/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0.18590000000000001</v>
      </c>
      <c r="W57" s="96">
        <v>0</v>
      </c>
      <c r="X57" s="96">
        <v>0</v>
      </c>
      <c r="Y57" s="96">
        <v>0</v>
      </c>
      <c r="Z57" s="283">
        <v>0</v>
      </c>
      <c r="AA57" s="286">
        <v>0</v>
      </c>
      <c r="AB57" s="284">
        <v>0</v>
      </c>
      <c r="AC57" s="96">
        <v>0</v>
      </c>
      <c r="AD57" s="189">
        <f>'13'!BR53</f>
        <v>0</v>
      </c>
      <c r="AE57" s="189">
        <f>'13'!BS53</f>
        <v>0</v>
      </c>
      <c r="AF57" s="189">
        <f>'13'!BT53</f>
        <v>0</v>
      </c>
      <c r="AG57" s="96">
        <v>0</v>
      </c>
      <c r="AH57" s="96">
        <v>0</v>
      </c>
    </row>
    <row r="58" spans="1:34" ht="178.5" hidden="1" customHeight="1">
      <c r="A58" s="94" t="s">
        <v>828</v>
      </c>
      <c r="B58" s="95" t="s">
        <v>431</v>
      </c>
      <c r="C58" s="90" t="s">
        <v>416</v>
      </c>
      <c r="D58" s="90" t="s">
        <v>416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f t="shared" si="3"/>
        <v>0</v>
      </c>
      <c r="K58" s="96">
        <f t="shared" si="4"/>
        <v>0</v>
      </c>
      <c r="L58" s="96">
        <f t="shared" si="5"/>
        <v>0</v>
      </c>
      <c r="M58" s="96">
        <f t="shared" si="6"/>
        <v>0</v>
      </c>
      <c r="N58" s="96">
        <f t="shared" si="7"/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285">
        <v>0</v>
      </c>
      <c r="AB58" s="96">
        <v>0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</row>
    <row r="59" spans="1:34" ht="178.5" hidden="1" customHeight="1">
      <c r="A59" s="94" t="s">
        <v>284</v>
      </c>
      <c r="B59" s="95" t="s">
        <v>432</v>
      </c>
      <c r="C59" s="90" t="s">
        <v>416</v>
      </c>
      <c r="D59" s="90" t="s">
        <v>416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f t="shared" si="3"/>
        <v>0</v>
      </c>
      <c r="K59" s="96">
        <f t="shared" si="4"/>
        <v>0</v>
      </c>
      <c r="L59" s="96">
        <f t="shared" si="5"/>
        <v>0</v>
      </c>
      <c r="M59" s="96">
        <f t="shared" si="6"/>
        <v>0</v>
      </c>
      <c r="N59" s="96">
        <f t="shared" si="7"/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6">
        <v>0</v>
      </c>
      <c r="AE59" s="96">
        <v>0</v>
      </c>
      <c r="AF59" s="96">
        <v>0</v>
      </c>
      <c r="AG59" s="96">
        <v>0</v>
      </c>
      <c r="AH59" s="96">
        <v>0</v>
      </c>
    </row>
    <row r="60" spans="1:34" ht="178.5" hidden="1" customHeight="1">
      <c r="A60" s="94" t="s">
        <v>848</v>
      </c>
      <c r="B60" s="95" t="s">
        <v>433</v>
      </c>
      <c r="C60" s="90" t="s">
        <v>416</v>
      </c>
      <c r="D60" s="90" t="s">
        <v>416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f t="shared" si="3"/>
        <v>0</v>
      </c>
      <c r="K60" s="96">
        <f t="shared" si="4"/>
        <v>0</v>
      </c>
      <c r="L60" s="96">
        <f t="shared" si="5"/>
        <v>0</v>
      </c>
      <c r="M60" s="96">
        <f t="shared" si="6"/>
        <v>0</v>
      </c>
      <c r="N60" s="96">
        <f t="shared" si="7"/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</row>
    <row r="61" spans="1:34" ht="178.5" hidden="1" customHeight="1">
      <c r="A61" s="94" t="s">
        <v>849</v>
      </c>
      <c r="B61" s="95" t="s">
        <v>434</v>
      </c>
      <c r="C61" s="90" t="s">
        <v>416</v>
      </c>
      <c r="D61" s="90" t="s">
        <v>416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f t="shared" si="3"/>
        <v>0</v>
      </c>
      <c r="K61" s="96">
        <f t="shared" si="4"/>
        <v>0</v>
      </c>
      <c r="L61" s="96">
        <f t="shared" si="5"/>
        <v>0</v>
      </c>
      <c r="M61" s="96">
        <f t="shared" si="6"/>
        <v>0</v>
      </c>
      <c r="N61" s="96">
        <f t="shared" si="7"/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</row>
    <row r="62" spans="1:34" ht="178.5" hidden="1" customHeight="1">
      <c r="A62" s="94" t="s">
        <v>285</v>
      </c>
      <c r="B62" s="95" t="s">
        <v>227</v>
      </c>
      <c r="C62" s="90" t="s">
        <v>416</v>
      </c>
      <c r="D62" s="90" t="s">
        <v>416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f t="shared" si="3"/>
        <v>0</v>
      </c>
      <c r="K62" s="96">
        <f t="shared" si="4"/>
        <v>0</v>
      </c>
      <c r="L62" s="96">
        <f t="shared" si="5"/>
        <v>0</v>
      </c>
      <c r="M62" s="96">
        <f t="shared" si="6"/>
        <v>0</v>
      </c>
      <c r="N62" s="96">
        <f t="shared" si="7"/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96">
        <v>0</v>
      </c>
      <c r="AC62" s="96">
        <v>0</v>
      </c>
      <c r="AD62" s="96">
        <v>0</v>
      </c>
      <c r="AE62" s="96">
        <v>0</v>
      </c>
      <c r="AF62" s="96">
        <v>0</v>
      </c>
      <c r="AG62" s="96">
        <v>0</v>
      </c>
      <c r="AH62" s="96">
        <v>0</v>
      </c>
    </row>
    <row r="63" spans="1:34" ht="178.5" hidden="1" customHeight="1">
      <c r="A63" s="94" t="s">
        <v>435</v>
      </c>
      <c r="B63" s="95" t="s">
        <v>228</v>
      </c>
      <c r="C63" s="90" t="s">
        <v>416</v>
      </c>
      <c r="D63" s="90" t="s">
        <v>416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f t="shared" si="3"/>
        <v>0</v>
      </c>
      <c r="K63" s="96">
        <f t="shared" si="4"/>
        <v>0</v>
      </c>
      <c r="L63" s="96">
        <f t="shared" si="5"/>
        <v>0</v>
      </c>
      <c r="M63" s="96">
        <f t="shared" si="6"/>
        <v>0</v>
      </c>
      <c r="N63" s="96">
        <f t="shared" si="7"/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</row>
    <row r="64" spans="1:34" ht="178.5" hidden="1" customHeight="1">
      <c r="A64" s="94" t="s">
        <v>435</v>
      </c>
      <c r="B64" s="95" t="s">
        <v>229</v>
      </c>
      <c r="C64" s="90" t="s">
        <v>416</v>
      </c>
      <c r="D64" s="90" t="s">
        <v>416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f t="shared" si="3"/>
        <v>0</v>
      </c>
      <c r="K64" s="96">
        <f t="shared" si="4"/>
        <v>0</v>
      </c>
      <c r="L64" s="96">
        <f t="shared" si="5"/>
        <v>0</v>
      </c>
      <c r="M64" s="96">
        <f t="shared" si="6"/>
        <v>0</v>
      </c>
      <c r="N64" s="96">
        <f t="shared" si="7"/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0</v>
      </c>
      <c r="AD64" s="96">
        <v>0</v>
      </c>
      <c r="AE64" s="96">
        <v>0</v>
      </c>
      <c r="AF64" s="96">
        <v>0</v>
      </c>
      <c r="AG64" s="96">
        <v>0</v>
      </c>
      <c r="AH64" s="96">
        <v>0</v>
      </c>
    </row>
    <row r="65" spans="1:34" ht="178.5" hidden="1" customHeight="1">
      <c r="A65" s="94" t="s">
        <v>435</v>
      </c>
      <c r="B65" s="95" t="s">
        <v>230</v>
      </c>
      <c r="C65" s="90" t="s">
        <v>416</v>
      </c>
      <c r="D65" s="90" t="s">
        <v>416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f t="shared" si="3"/>
        <v>0</v>
      </c>
      <c r="K65" s="96">
        <f t="shared" si="4"/>
        <v>0</v>
      </c>
      <c r="L65" s="96">
        <f t="shared" si="5"/>
        <v>0</v>
      </c>
      <c r="M65" s="96">
        <f t="shared" si="6"/>
        <v>0</v>
      </c>
      <c r="N65" s="96">
        <f t="shared" si="7"/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</row>
    <row r="66" spans="1:34" ht="178.5" hidden="1" customHeight="1">
      <c r="A66" s="94" t="s">
        <v>435</v>
      </c>
      <c r="B66" s="95" t="s">
        <v>231</v>
      </c>
      <c r="C66" s="90" t="s">
        <v>416</v>
      </c>
      <c r="D66" s="90" t="s">
        <v>416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f t="shared" si="3"/>
        <v>0</v>
      </c>
      <c r="K66" s="96">
        <f t="shared" si="4"/>
        <v>0</v>
      </c>
      <c r="L66" s="96">
        <f t="shared" si="5"/>
        <v>0</v>
      </c>
      <c r="M66" s="96">
        <f t="shared" si="6"/>
        <v>0</v>
      </c>
      <c r="N66" s="96">
        <f t="shared" si="7"/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0</v>
      </c>
    </row>
    <row r="67" spans="1:34" ht="178.5" hidden="1" customHeight="1">
      <c r="A67" s="94" t="s">
        <v>436</v>
      </c>
      <c r="B67" s="95" t="s">
        <v>228</v>
      </c>
      <c r="C67" s="90" t="s">
        <v>416</v>
      </c>
      <c r="D67" s="90" t="s">
        <v>416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f t="shared" si="3"/>
        <v>0</v>
      </c>
      <c r="K67" s="96">
        <f t="shared" si="4"/>
        <v>0</v>
      </c>
      <c r="L67" s="96">
        <f t="shared" si="5"/>
        <v>0</v>
      </c>
      <c r="M67" s="96">
        <f t="shared" si="6"/>
        <v>0</v>
      </c>
      <c r="N67" s="96">
        <f t="shared" si="7"/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</row>
    <row r="68" spans="1:34" ht="178.5" hidden="1" customHeight="1">
      <c r="A68" s="94" t="s">
        <v>436</v>
      </c>
      <c r="B68" s="95" t="s">
        <v>229</v>
      </c>
      <c r="C68" s="90" t="s">
        <v>416</v>
      </c>
      <c r="D68" s="90" t="s">
        <v>416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f t="shared" si="3"/>
        <v>0</v>
      </c>
      <c r="K68" s="96">
        <f t="shared" si="4"/>
        <v>0</v>
      </c>
      <c r="L68" s="96">
        <f t="shared" si="5"/>
        <v>0</v>
      </c>
      <c r="M68" s="96">
        <f t="shared" si="6"/>
        <v>0</v>
      </c>
      <c r="N68" s="96">
        <f t="shared" si="7"/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  <c r="AD68" s="96">
        <v>0</v>
      </c>
      <c r="AE68" s="96">
        <v>0</v>
      </c>
      <c r="AF68" s="96">
        <v>0</v>
      </c>
      <c r="AG68" s="96">
        <v>0</v>
      </c>
      <c r="AH68" s="96">
        <v>0</v>
      </c>
    </row>
    <row r="69" spans="1:34" ht="178.5" hidden="1" customHeight="1">
      <c r="A69" s="94" t="s">
        <v>436</v>
      </c>
      <c r="B69" s="95" t="s">
        <v>230</v>
      </c>
      <c r="C69" s="90" t="s">
        <v>416</v>
      </c>
      <c r="D69" s="90" t="s">
        <v>416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f t="shared" si="3"/>
        <v>0</v>
      </c>
      <c r="K69" s="96">
        <f t="shared" si="4"/>
        <v>0</v>
      </c>
      <c r="L69" s="96">
        <f t="shared" si="5"/>
        <v>0</v>
      </c>
      <c r="M69" s="96">
        <f t="shared" si="6"/>
        <v>0</v>
      </c>
      <c r="N69" s="96">
        <f t="shared" si="7"/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</row>
    <row r="70" spans="1:34" ht="178.5" hidden="1" customHeight="1">
      <c r="A70" s="94" t="s">
        <v>436</v>
      </c>
      <c r="B70" s="95" t="s">
        <v>232</v>
      </c>
      <c r="C70" s="90" t="s">
        <v>416</v>
      </c>
      <c r="D70" s="90" t="s">
        <v>416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f t="shared" si="3"/>
        <v>0</v>
      </c>
      <c r="K70" s="96">
        <f t="shared" si="4"/>
        <v>0</v>
      </c>
      <c r="L70" s="96">
        <f t="shared" si="5"/>
        <v>0</v>
      </c>
      <c r="M70" s="96">
        <f t="shared" si="6"/>
        <v>0</v>
      </c>
      <c r="N70" s="96">
        <f t="shared" si="7"/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96">
        <v>0</v>
      </c>
    </row>
    <row r="71" spans="1:34" ht="178.5" hidden="1" customHeight="1">
      <c r="A71" s="94" t="s">
        <v>437</v>
      </c>
      <c r="B71" s="95" t="s">
        <v>438</v>
      </c>
      <c r="C71" s="90" t="s">
        <v>416</v>
      </c>
      <c r="D71" s="90" t="s">
        <v>416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f t="shared" si="3"/>
        <v>0</v>
      </c>
      <c r="K71" s="96">
        <f t="shared" si="4"/>
        <v>0</v>
      </c>
      <c r="L71" s="96">
        <f t="shared" si="5"/>
        <v>0</v>
      </c>
      <c r="M71" s="96">
        <f t="shared" si="6"/>
        <v>0</v>
      </c>
      <c r="N71" s="96">
        <f t="shared" si="7"/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</row>
    <row r="72" spans="1:34" ht="178.5" hidden="1" customHeight="1">
      <c r="A72" s="94" t="s">
        <v>439</v>
      </c>
      <c r="B72" s="95" t="s">
        <v>233</v>
      </c>
      <c r="C72" s="90" t="s">
        <v>416</v>
      </c>
      <c r="D72" s="90" t="s">
        <v>416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f t="shared" si="3"/>
        <v>0</v>
      </c>
      <c r="K72" s="96">
        <f t="shared" si="4"/>
        <v>0</v>
      </c>
      <c r="L72" s="96">
        <f t="shared" si="5"/>
        <v>0</v>
      </c>
      <c r="M72" s="96">
        <f t="shared" si="6"/>
        <v>0</v>
      </c>
      <c r="N72" s="96">
        <f t="shared" si="7"/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</row>
    <row r="73" spans="1:34" ht="178.5" hidden="1" customHeight="1">
      <c r="A73" s="94" t="s">
        <v>440</v>
      </c>
      <c r="B73" s="95" t="s">
        <v>441</v>
      </c>
      <c r="C73" s="90" t="s">
        <v>416</v>
      </c>
      <c r="D73" s="90" t="s">
        <v>416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f t="shared" si="3"/>
        <v>0</v>
      </c>
      <c r="K73" s="96">
        <f t="shared" si="4"/>
        <v>0</v>
      </c>
      <c r="L73" s="96">
        <f t="shared" si="5"/>
        <v>0</v>
      </c>
      <c r="M73" s="96">
        <f t="shared" si="6"/>
        <v>0</v>
      </c>
      <c r="N73" s="96">
        <f t="shared" si="7"/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  <c r="AD73" s="96">
        <v>0</v>
      </c>
      <c r="AE73" s="96">
        <v>0</v>
      </c>
      <c r="AF73" s="96">
        <v>0</v>
      </c>
      <c r="AG73" s="96">
        <v>0</v>
      </c>
      <c r="AH73" s="96">
        <v>0</v>
      </c>
    </row>
    <row r="74" spans="1:34" ht="178.5" hidden="1" customHeight="1">
      <c r="A74" s="100" t="s">
        <v>442</v>
      </c>
      <c r="B74" s="101" t="s">
        <v>443</v>
      </c>
      <c r="C74" s="102" t="s">
        <v>416</v>
      </c>
      <c r="D74" s="102" t="s">
        <v>416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f t="shared" si="3"/>
        <v>0</v>
      </c>
      <c r="K74" s="107">
        <f t="shared" si="4"/>
        <v>0</v>
      </c>
      <c r="L74" s="107">
        <f t="shared" si="5"/>
        <v>0</v>
      </c>
      <c r="M74" s="107">
        <f t="shared" si="6"/>
        <v>0</v>
      </c>
      <c r="N74" s="107">
        <f t="shared" si="7"/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0</v>
      </c>
      <c r="W74" s="107">
        <v>0</v>
      </c>
      <c r="X74" s="107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7">
        <v>0</v>
      </c>
      <c r="AE74" s="107">
        <v>0</v>
      </c>
      <c r="AF74" s="107">
        <f>AF79+AF83</f>
        <v>0</v>
      </c>
      <c r="AG74" s="107">
        <v>0</v>
      </c>
      <c r="AH74" s="107">
        <f>AH75</f>
        <v>0</v>
      </c>
    </row>
    <row r="75" spans="1:34" ht="78.75" hidden="1">
      <c r="A75" s="103" t="s">
        <v>380</v>
      </c>
      <c r="B75" s="104" t="s">
        <v>234</v>
      </c>
      <c r="C75" s="105" t="s">
        <v>416</v>
      </c>
      <c r="D75" s="105" t="s">
        <v>416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f t="shared" si="3"/>
        <v>0</v>
      </c>
      <c r="K75" s="106">
        <f t="shared" si="4"/>
        <v>0</v>
      </c>
      <c r="L75" s="106">
        <f t="shared" si="5"/>
        <v>0</v>
      </c>
      <c r="M75" s="106">
        <f t="shared" si="6"/>
        <v>0</v>
      </c>
      <c r="N75" s="106">
        <f t="shared" si="7"/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f>AH79</f>
        <v>0</v>
      </c>
    </row>
    <row r="76" spans="1:34" ht="47.25">
      <c r="A76" s="100" t="s">
        <v>854</v>
      </c>
      <c r="B76" s="101" t="s">
        <v>444</v>
      </c>
      <c r="C76" s="102" t="s">
        <v>416</v>
      </c>
      <c r="D76" s="102" t="s">
        <v>416</v>
      </c>
      <c r="E76" s="107">
        <v>0</v>
      </c>
      <c r="F76" s="107">
        <v>0</v>
      </c>
      <c r="G76" s="107">
        <v>0</v>
      </c>
      <c r="H76" s="107">
        <v>0</v>
      </c>
      <c r="I76" s="107">
        <f>I77+I78+I80</f>
        <v>2</v>
      </c>
      <c r="J76" s="107">
        <f t="shared" si="3"/>
        <v>0</v>
      </c>
      <c r="K76" s="107">
        <f t="shared" si="4"/>
        <v>0</v>
      </c>
      <c r="L76" s="107">
        <f t="shared" si="5"/>
        <v>0</v>
      </c>
      <c r="M76" s="107">
        <f t="shared" si="6"/>
        <v>0</v>
      </c>
      <c r="N76" s="107">
        <f t="shared" si="7"/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  <c r="Z76" s="107">
        <v>0</v>
      </c>
      <c r="AA76" s="107">
        <v>0</v>
      </c>
      <c r="AB76" s="107">
        <v>0</v>
      </c>
      <c r="AC76" s="107">
        <v>0</v>
      </c>
      <c r="AD76" s="107">
        <v>0</v>
      </c>
      <c r="AE76" s="107">
        <v>0</v>
      </c>
      <c r="AF76" s="107">
        <v>0</v>
      </c>
      <c r="AG76" s="107">
        <v>0</v>
      </c>
      <c r="AH76" s="107">
        <v>0</v>
      </c>
    </row>
    <row r="77" spans="1:34" ht="78.75">
      <c r="A77" s="108" t="s">
        <v>854</v>
      </c>
      <c r="B77" s="109" t="s">
        <v>235</v>
      </c>
      <c r="C77" s="110" t="s">
        <v>236</v>
      </c>
      <c r="D77" s="110" t="s">
        <v>416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f t="shared" si="3"/>
        <v>0</v>
      </c>
      <c r="K77" s="123">
        <f t="shared" si="4"/>
        <v>0</v>
      </c>
      <c r="L77" s="123">
        <f t="shared" si="5"/>
        <v>0</v>
      </c>
      <c r="M77" s="123">
        <f t="shared" si="6"/>
        <v>0</v>
      </c>
      <c r="N77" s="123">
        <f t="shared" si="7"/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23">
        <v>0</v>
      </c>
      <c r="AD77" s="123">
        <v>0</v>
      </c>
      <c r="AE77" s="123">
        <v>0</v>
      </c>
      <c r="AF77" s="123">
        <v>0</v>
      </c>
      <c r="AG77" s="123">
        <v>0</v>
      </c>
      <c r="AH77" s="123">
        <v>0</v>
      </c>
    </row>
    <row r="78" spans="1:34" ht="63" hidden="1">
      <c r="A78" s="108" t="s">
        <v>854</v>
      </c>
      <c r="B78" s="109" t="s">
        <v>237</v>
      </c>
      <c r="C78" s="110" t="s">
        <v>238</v>
      </c>
      <c r="D78" s="110" t="s">
        <v>416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f t="shared" si="3"/>
        <v>0</v>
      </c>
      <c r="K78" s="123">
        <f t="shared" si="4"/>
        <v>0</v>
      </c>
      <c r="L78" s="123">
        <f t="shared" si="5"/>
        <v>0</v>
      </c>
      <c r="M78" s="123">
        <f t="shared" si="6"/>
        <v>0</v>
      </c>
      <c r="N78" s="123">
        <f t="shared" si="7"/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3">
        <v>0</v>
      </c>
      <c r="AC78" s="123">
        <v>0</v>
      </c>
      <c r="AD78" s="123">
        <v>0</v>
      </c>
      <c r="AE78" s="123">
        <v>0</v>
      </c>
      <c r="AF78" s="123">
        <v>0</v>
      </c>
      <c r="AG78" s="123">
        <v>0</v>
      </c>
      <c r="AH78" s="123">
        <v>0</v>
      </c>
    </row>
    <row r="79" spans="1:34" ht="78" hidden="1" customHeight="1">
      <c r="A79" s="108" t="s">
        <v>854</v>
      </c>
      <c r="B79" s="109" t="s">
        <v>239</v>
      </c>
      <c r="C79" s="110" t="s">
        <v>240</v>
      </c>
      <c r="D79" s="110" t="s">
        <v>416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f t="shared" si="3"/>
        <v>0</v>
      </c>
      <c r="K79" s="123">
        <f t="shared" si="4"/>
        <v>0</v>
      </c>
      <c r="L79" s="123">
        <f t="shared" si="5"/>
        <v>0</v>
      </c>
      <c r="M79" s="123">
        <f t="shared" si="6"/>
        <v>0</v>
      </c>
      <c r="N79" s="123">
        <f t="shared" si="7"/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23">
        <v>0</v>
      </c>
      <c r="AD79" s="123">
        <v>0</v>
      </c>
      <c r="AE79" s="123">
        <v>0</v>
      </c>
      <c r="AF79" s="123">
        <v>0</v>
      </c>
      <c r="AG79" s="123">
        <v>0</v>
      </c>
      <c r="AH79" s="123">
        <v>0</v>
      </c>
    </row>
    <row r="80" spans="1:34" ht="78.75">
      <c r="A80" s="108" t="s">
        <v>854</v>
      </c>
      <c r="B80" s="109" t="s">
        <v>241</v>
      </c>
      <c r="C80" s="110" t="s">
        <v>242</v>
      </c>
      <c r="D80" s="110" t="s">
        <v>416</v>
      </c>
      <c r="E80" s="123">
        <v>0</v>
      </c>
      <c r="F80" s="123">
        <v>0</v>
      </c>
      <c r="G80" s="123">
        <v>0</v>
      </c>
      <c r="H80" s="123">
        <v>0</v>
      </c>
      <c r="I80" s="123">
        <v>2</v>
      </c>
      <c r="J80" s="123">
        <f t="shared" si="3"/>
        <v>0</v>
      </c>
      <c r="K80" s="123">
        <f t="shared" si="4"/>
        <v>0</v>
      </c>
      <c r="L80" s="123">
        <f t="shared" si="5"/>
        <v>0</v>
      </c>
      <c r="M80" s="123">
        <f t="shared" si="6"/>
        <v>0</v>
      </c>
      <c r="N80" s="123">
        <f t="shared" si="7"/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0</v>
      </c>
      <c r="U80" s="123">
        <v>0</v>
      </c>
      <c r="V80" s="123">
        <v>0</v>
      </c>
      <c r="W80" s="123">
        <v>0</v>
      </c>
      <c r="X80" s="123">
        <v>0</v>
      </c>
      <c r="Y80" s="123">
        <v>0</v>
      </c>
      <c r="Z80" s="123">
        <v>0</v>
      </c>
      <c r="AA80" s="123">
        <v>0</v>
      </c>
      <c r="AB80" s="123">
        <v>0</v>
      </c>
      <c r="AC80" s="123">
        <v>0</v>
      </c>
      <c r="AD80" s="123">
        <v>0</v>
      </c>
      <c r="AE80" s="123">
        <v>0</v>
      </c>
      <c r="AF80" s="123">
        <v>0</v>
      </c>
      <c r="AG80" s="123">
        <v>0</v>
      </c>
      <c r="AH80" s="123">
        <v>0</v>
      </c>
    </row>
    <row r="81" spans="1:34" ht="63" hidden="1">
      <c r="A81" s="108" t="s">
        <v>854</v>
      </c>
      <c r="B81" s="109" t="s">
        <v>243</v>
      </c>
      <c r="C81" s="110" t="s">
        <v>244</v>
      </c>
      <c r="D81" s="110" t="s">
        <v>416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f t="shared" si="3"/>
        <v>0</v>
      </c>
      <c r="K81" s="123">
        <f t="shared" si="4"/>
        <v>0</v>
      </c>
      <c r="L81" s="123">
        <f t="shared" si="5"/>
        <v>0</v>
      </c>
      <c r="M81" s="123">
        <f t="shared" si="6"/>
        <v>0</v>
      </c>
      <c r="N81" s="123">
        <f t="shared" si="7"/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23">
        <v>0</v>
      </c>
      <c r="AD81" s="123">
        <v>0</v>
      </c>
      <c r="AE81" s="123">
        <v>0</v>
      </c>
      <c r="AF81" s="123">
        <v>0</v>
      </c>
      <c r="AG81" s="123">
        <v>0</v>
      </c>
      <c r="AH81" s="123">
        <v>0</v>
      </c>
    </row>
    <row r="82" spans="1:34" ht="78.75" hidden="1">
      <c r="A82" s="94" t="s">
        <v>859</v>
      </c>
      <c r="B82" s="95" t="s">
        <v>445</v>
      </c>
      <c r="C82" s="90" t="s">
        <v>416</v>
      </c>
      <c r="D82" s="90" t="s">
        <v>416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f t="shared" si="3"/>
        <v>0</v>
      </c>
      <c r="K82" s="96">
        <f t="shared" si="4"/>
        <v>0</v>
      </c>
      <c r="L82" s="96">
        <f t="shared" si="5"/>
        <v>0</v>
      </c>
      <c r="M82" s="96">
        <f t="shared" si="6"/>
        <v>0</v>
      </c>
      <c r="N82" s="96">
        <f t="shared" si="7"/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  <c r="Y82" s="96">
        <v>0</v>
      </c>
      <c r="Z82" s="96">
        <v>0</v>
      </c>
      <c r="AA82" s="96">
        <v>0</v>
      </c>
      <c r="AB82" s="96">
        <v>0</v>
      </c>
      <c r="AC82" s="96">
        <v>0</v>
      </c>
      <c r="AD82" s="96">
        <v>0</v>
      </c>
      <c r="AE82" s="96">
        <v>0</v>
      </c>
      <c r="AF82" s="96">
        <v>0</v>
      </c>
      <c r="AG82" s="96">
        <v>0</v>
      </c>
      <c r="AH82" s="96">
        <v>0</v>
      </c>
    </row>
    <row r="83" spans="1:34" ht="47.25">
      <c r="A83" s="100" t="s">
        <v>381</v>
      </c>
      <c r="B83" s="101" t="s">
        <v>446</v>
      </c>
      <c r="C83" s="102" t="s">
        <v>416</v>
      </c>
      <c r="D83" s="102" t="s">
        <v>416</v>
      </c>
      <c r="E83" s="107">
        <f>E84</f>
        <v>0.16</v>
      </c>
      <c r="F83" s="107">
        <f t="shared" ref="F83:I83" si="71">F84</f>
        <v>0</v>
      </c>
      <c r="G83" s="107">
        <f t="shared" si="71"/>
        <v>0.73699999999999999</v>
      </c>
      <c r="H83" s="107">
        <f t="shared" si="71"/>
        <v>0</v>
      </c>
      <c r="I83" s="107">
        <f t="shared" si="71"/>
        <v>0</v>
      </c>
      <c r="J83" s="107">
        <f t="shared" si="3"/>
        <v>0</v>
      </c>
      <c r="K83" s="107">
        <f t="shared" si="4"/>
        <v>0</v>
      </c>
      <c r="L83" s="107">
        <f t="shared" si="5"/>
        <v>0</v>
      </c>
      <c r="M83" s="107">
        <f t="shared" si="6"/>
        <v>0</v>
      </c>
      <c r="N83" s="107">
        <f t="shared" si="7"/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f>AF84</f>
        <v>0</v>
      </c>
      <c r="AG83" s="107">
        <v>0</v>
      </c>
      <c r="AH83" s="107">
        <v>0</v>
      </c>
    </row>
    <row r="84" spans="1:34" ht="31.5">
      <c r="A84" s="94" t="s">
        <v>447</v>
      </c>
      <c r="B84" s="95" t="s">
        <v>448</v>
      </c>
      <c r="C84" s="90" t="s">
        <v>416</v>
      </c>
      <c r="D84" s="90" t="s">
        <v>416</v>
      </c>
      <c r="E84" s="96">
        <f>E87</f>
        <v>0.16</v>
      </c>
      <c r="F84" s="96">
        <f t="shared" ref="F84:I84" si="72">F87</f>
        <v>0</v>
      </c>
      <c r="G84" s="96">
        <f t="shared" si="72"/>
        <v>0.73699999999999999</v>
      </c>
      <c r="H84" s="96">
        <f t="shared" si="72"/>
        <v>0</v>
      </c>
      <c r="I84" s="96">
        <f t="shared" si="72"/>
        <v>0</v>
      </c>
      <c r="J84" s="96">
        <f t="shared" si="3"/>
        <v>0</v>
      </c>
      <c r="K84" s="96">
        <f t="shared" si="4"/>
        <v>0</v>
      </c>
      <c r="L84" s="96">
        <f t="shared" si="5"/>
        <v>0</v>
      </c>
      <c r="M84" s="96">
        <f t="shared" si="6"/>
        <v>0</v>
      </c>
      <c r="N84" s="96">
        <f t="shared" si="7"/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0</v>
      </c>
      <c r="X84" s="96">
        <v>0</v>
      </c>
      <c r="Y84" s="96">
        <v>0</v>
      </c>
      <c r="Z84" s="96">
        <v>0</v>
      </c>
      <c r="AA84" s="96">
        <v>0</v>
      </c>
      <c r="AB84" s="96">
        <v>0</v>
      </c>
      <c r="AC84" s="96">
        <v>0</v>
      </c>
      <c r="AD84" s="96">
        <v>0</v>
      </c>
      <c r="AE84" s="96">
        <v>0</v>
      </c>
      <c r="AF84" s="96">
        <f>AF85+AF86</f>
        <v>0</v>
      </c>
      <c r="AG84" s="96">
        <v>0</v>
      </c>
      <c r="AH84" s="96">
        <v>0</v>
      </c>
    </row>
    <row r="85" spans="1:34" ht="63" hidden="1">
      <c r="A85" s="108" t="s">
        <v>945</v>
      </c>
      <c r="B85" s="109" t="s">
        <v>245</v>
      </c>
      <c r="C85" s="110" t="s">
        <v>246</v>
      </c>
      <c r="D85" s="110" t="s">
        <v>416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f t="shared" si="3"/>
        <v>0</v>
      </c>
      <c r="K85" s="123">
        <f t="shared" si="4"/>
        <v>0</v>
      </c>
      <c r="L85" s="123">
        <f t="shared" si="5"/>
        <v>0</v>
      </c>
      <c r="M85" s="123">
        <f t="shared" si="6"/>
        <v>0</v>
      </c>
      <c r="N85" s="123">
        <f t="shared" si="7"/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0</v>
      </c>
      <c r="AD85" s="123">
        <v>0</v>
      </c>
      <c r="AE85" s="123">
        <v>0</v>
      </c>
      <c r="AF85" s="123">
        <v>0</v>
      </c>
      <c r="AG85" s="123">
        <v>0</v>
      </c>
      <c r="AH85" s="123">
        <v>0</v>
      </c>
    </row>
    <row r="86" spans="1:34" ht="31.5" hidden="1">
      <c r="A86" s="108" t="s">
        <v>945</v>
      </c>
      <c r="B86" s="111" t="s">
        <v>247</v>
      </c>
      <c r="C86" s="110" t="s">
        <v>248</v>
      </c>
      <c r="D86" s="110" t="s">
        <v>416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  <c r="J86" s="123">
        <f t="shared" si="3"/>
        <v>0</v>
      </c>
      <c r="K86" s="123">
        <f t="shared" si="4"/>
        <v>0</v>
      </c>
      <c r="L86" s="123">
        <f t="shared" si="5"/>
        <v>0</v>
      </c>
      <c r="M86" s="123">
        <f t="shared" si="6"/>
        <v>0</v>
      </c>
      <c r="N86" s="123">
        <f t="shared" si="7"/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123">
        <v>0</v>
      </c>
      <c r="W86" s="123">
        <v>0</v>
      </c>
      <c r="X86" s="123">
        <v>0</v>
      </c>
      <c r="Y86" s="123">
        <v>0</v>
      </c>
      <c r="Z86" s="123">
        <v>0</v>
      </c>
      <c r="AA86" s="123">
        <v>0</v>
      </c>
      <c r="AB86" s="123">
        <v>0</v>
      </c>
      <c r="AC86" s="123">
        <v>0</v>
      </c>
      <c r="AD86" s="123">
        <v>0</v>
      </c>
      <c r="AE86" s="123">
        <v>0</v>
      </c>
      <c r="AF86" s="123">
        <v>0</v>
      </c>
      <c r="AG86" s="123">
        <v>0</v>
      </c>
      <c r="AH86" s="123">
        <v>0</v>
      </c>
    </row>
    <row r="87" spans="1:34" s="258" customFormat="1" ht="105" customHeight="1">
      <c r="A87" s="108" t="s">
        <v>946</v>
      </c>
      <c r="B87" s="111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7" s="111" t="str">
        <f>'10'!C80</f>
        <v>J_МСК_21</v>
      </c>
      <c r="D87" s="110" t="s">
        <v>416</v>
      </c>
      <c r="E87" s="123">
        <f>'13'!G79</f>
        <v>0.16</v>
      </c>
      <c r="F87" s="123">
        <f>'13'!H79</f>
        <v>0</v>
      </c>
      <c r="G87" s="123">
        <f>'13'!I79</f>
        <v>0.73699999999999999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3">
        <v>0</v>
      </c>
      <c r="AB87" s="123">
        <v>0</v>
      </c>
      <c r="AC87" s="123">
        <v>0</v>
      </c>
      <c r="AD87" s="123">
        <v>0</v>
      </c>
      <c r="AE87" s="123">
        <v>0</v>
      </c>
      <c r="AF87" s="123">
        <v>0</v>
      </c>
      <c r="AG87" s="123">
        <v>0</v>
      </c>
      <c r="AH87" s="123">
        <v>0</v>
      </c>
    </row>
    <row r="88" spans="1:34" ht="78.75" hidden="1">
      <c r="A88" s="108" t="s">
        <v>971</v>
      </c>
      <c r="B88" s="112" t="s">
        <v>249</v>
      </c>
      <c r="C88" s="110" t="s">
        <v>250</v>
      </c>
      <c r="D88" s="110" t="s">
        <v>416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f t="shared" si="3"/>
        <v>0</v>
      </c>
      <c r="K88" s="123">
        <f t="shared" si="4"/>
        <v>0</v>
      </c>
      <c r="L88" s="123">
        <f t="shared" si="5"/>
        <v>0</v>
      </c>
      <c r="M88" s="123">
        <f t="shared" si="6"/>
        <v>0</v>
      </c>
      <c r="N88" s="123">
        <f t="shared" si="7"/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23">
        <v>0</v>
      </c>
      <c r="AD88" s="123">
        <v>0</v>
      </c>
      <c r="AE88" s="123">
        <v>0</v>
      </c>
      <c r="AF88" s="123">
        <v>0</v>
      </c>
      <c r="AG88" s="123">
        <v>0</v>
      </c>
      <c r="AH88" s="123">
        <v>0</v>
      </c>
    </row>
    <row r="89" spans="1:34" ht="47.25" hidden="1">
      <c r="A89" s="108" t="s">
        <v>973</v>
      </c>
      <c r="B89" s="95" t="s">
        <v>454</v>
      </c>
      <c r="C89" s="90" t="s">
        <v>416</v>
      </c>
      <c r="D89" s="90" t="s">
        <v>416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f t="shared" si="3"/>
        <v>0</v>
      </c>
      <c r="K89" s="96">
        <f t="shared" si="4"/>
        <v>0</v>
      </c>
      <c r="L89" s="96">
        <f t="shared" si="5"/>
        <v>0</v>
      </c>
      <c r="M89" s="96">
        <f t="shared" si="6"/>
        <v>0</v>
      </c>
      <c r="N89" s="96">
        <f t="shared" si="7"/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  <c r="AD89" s="96">
        <v>0</v>
      </c>
      <c r="AE89" s="96">
        <v>0</v>
      </c>
      <c r="AF89" s="96">
        <v>0</v>
      </c>
      <c r="AG89" s="96">
        <v>0</v>
      </c>
      <c r="AH89" s="96">
        <v>0</v>
      </c>
    </row>
    <row r="90" spans="1:34" ht="47.25">
      <c r="A90" s="100" t="s">
        <v>382</v>
      </c>
      <c r="B90" s="101" t="s">
        <v>455</v>
      </c>
      <c r="C90" s="102" t="s">
        <v>416</v>
      </c>
      <c r="D90" s="102" t="s">
        <v>416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f t="shared" si="3"/>
        <v>0</v>
      </c>
      <c r="K90" s="107">
        <f t="shared" si="4"/>
        <v>0</v>
      </c>
      <c r="L90" s="107">
        <f t="shared" si="5"/>
        <v>0</v>
      </c>
      <c r="M90" s="107">
        <f t="shared" si="6"/>
        <v>0</v>
      </c>
      <c r="N90" s="107">
        <f t="shared" si="7"/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  <c r="Z90" s="107">
        <v>0</v>
      </c>
      <c r="AA90" s="107">
        <v>0</v>
      </c>
      <c r="AB90" s="107">
        <v>0</v>
      </c>
      <c r="AC90" s="107">
        <v>0</v>
      </c>
      <c r="AD90" s="107">
        <v>0</v>
      </c>
      <c r="AE90" s="107">
        <v>0</v>
      </c>
      <c r="AF90" s="107">
        <v>0</v>
      </c>
      <c r="AG90" s="107">
        <v>0</v>
      </c>
      <c r="AH90" s="107">
        <v>0</v>
      </c>
    </row>
    <row r="91" spans="1:34" ht="47.25" hidden="1">
      <c r="A91" s="94" t="s">
        <v>869</v>
      </c>
      <c r="B91" s="95" t="s">
        <v>456</v>
      </c>
      <c r="C91" s="90" t="s">
        <v>416</v>
      </c>
      <c r="D91" s="90" t="s">
        <v>416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f t="shared" si="3"/>
        <v>0</v>
      </c>
      <c r="K91" s="96">
        <f t="shared" si="4"/>
        <v>0</v>
      </c>
      <c r="L91" s="96">
        <f t="shared" si="5"/>
        <v>0</v>
      </c>
      <c r="M91" s="96">
        <f t="shared" si="6"/>
        <v>0</v>
      </c>
      <c r="N91" s="96">
        <f t="shared" si="7"/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6">
        <v>0</v>
      </c>
      <c r="X91" s="96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  <c r="AD91" s="96">
        <v>0</v>
      </c>
      <c r="AE91" s="96">
        <v>0</v>
      </c>
      <c r="AF91" s="96">
        <v>0</v>
      </c>
      <c r="AG91" s="96">
        <v>0</v>
      </c>
      <c r="AH91" s="96">
        <v>0</v>
      </c>
    </row>
    <row r="92" spans="1:34" ht="63" hidden="1">
      <c r="A92" s="108" t="s">
        <v>869</v>
      </c>
      <c r="B92" s="109" t="s">
        <v>251</v>
      </c>
      <c r="C92" s="110" t="s">
        <v>252</v>
      </c>
      <c r="D92" s="110" t="s">
        <v>416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f t="shared" si="3"/>
        <v>0</v>
      </c>
      <c r="K92" s="123">
        <f t="shared" si="4"/>
        <v>0</v>
      </c>
      <c r="L92" s="123">
        <f t="shared" si="5"/>
        <v>0</v>
      </c>
      <c r="M92" s="123">
        <f t="shared" si="6"/>
        <v>0</v>
      </c>
      <c r="N92" s="123">
        <f t="shared" si="7"/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  <c r="U92" s="123">
        <v>0</v>
      </c>
      <c r="V92" s="123">
        <v>0</v>
      </c>
      <c r="W92" s="123">
        <v>0</v>
      </c>
      <c r="X92" s="123">
        <v>0</v>
      </c>
      <c r="Y92" s="123">
        <v>0</v>
      </c>
      <c r="Z92" s="123">
        <v>0</v>
      </c>
      <c r="AA92" s="123">
        <v>0</v>
      </c>
      <c r="AB92" s="123">
        <v>0</v>
      </c>
      <c r="AC92" s="123">
        <v>0</v>
      </c>
      <c r="AD92" s="123">
        <v>0</v>
      </c>
      <c r="AE92" s="123">
        <v>0</v>
      </c>
      <c r="AF92" s="123">
        <v>0</v>
      </c>
      <c r="AG92" s="123">
        <v>0</v>
      </c>
      <c r="AH92" s="123">
        <v>0</v>
      </c>
    </row>
    <row r="93" spans="1:34" ht="47.25" hidden="1">
      <c r="A93" s="94" t="s">
        <v>872</v>
      </c>
      <c r="B93" s="95" t="s">
        <v>457</v>
      </c>
      <c r="C93" s="90" t="s">
        <v>416</v>
      </c>
      <c r="D93" s="90" t="s">
        <v>416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f t="shared" si="3"/>
        <v>0</v>
      </c>
      <c r="K93" s="96">
        <f t="shared" si="4"/>
        <v>0</v>
      </c>
      <c r="L93" s="96">
        <f t="shared" si="5"/>
        <v>0</v>
      </c>
      <c r="M93" s="96">
        <f t="shared" si="6"/>
        <v>0</v>
      </c>
      <c r="N93" s="96">
        <f t="shared" si="7"/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</row>
    <row r="94" spans="1:34" ht="63" hidden="1">
      <c r="A94" s="108" t="s">
        <v>872</v>
      </c>
      <c r="B94" s="109" t="s">
        <v>253</v>
      </c>
      <c r="C94" s="110" t="s">
        <v>254</v>
      </c>
      <c r="D94" s="110" t="s">
        <v>416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23">
        <f t="shared" si="3"/>
        <v>0</v>
      </c>
      <c r="K94" s="123">
        <f t="shared" si="4"/>
        <v>0</v>
      </c>
      <c r="L94" s="123">
        <f t="shared" si="5"/>
        <v>0</v>
      </c>
      <c r="M94" s="123">
        <f t="shared" si="6"/>
        <v>0</v>
      </c>
      <c r="N94" s="123">
        <f t="shared" si="7"/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123">
        <v>0</v>
      </c>
      <c r="V94" s="123">
        <v>0</v>
      </c>
      <c r="W94" s="123">
        <v>0</v>
      </c>
      <c r="X94" s="123">
        <v>0</v>
      </c>
      <c r="Y94" s="123">
        <v>0</v>
      </c>
      <c r="Z94" s="123">
        <v>0</v>
      </c>
      <c r="AA94" s="123">
        <v>0</v>
      </c>
      <c r="AB94" s="123">
        <v>0</v>
      </c>
      <c r="AC94" s="123">
        <v>0</v>
      </c>
      <c r="AD94" s="123">
        <v>0</v>
      </c>
      <c r="AE94" s="123">
        <v>0</v>
      </c>
      <c r="AF94" s="123">
        <v>0</v>
      </c>
      <c r="AG94" s="123">
        <v>0</v>
      </c>
      <c r="AH94" s="123">
        <v>0</v>
      </c>
    </row>
    <row r="95" spans="1:34" ht="47.25" hidden="1">
      <c r="A95" s="94" t="s">
        <v>873</v>
      </c>
      <c r="B95" s="95" t="s">
        <v>458</v>
      </c>
      <c r="C95" s="90" t="s">
        <v>416</v>
      </c>
      <c r="D95" s="90" t="s">
        <v>416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f t="shared" si="3"/>
        <v>0</v>
      </c>
      <c r="K95" s="96">
        <f t="shared" si="4"/>
        <v>0</v>
      </c>
      <c r="L95" s="96">
        <f t="shared" si="5"/>
        <v>0</v>
      </c>
      <c r="M95" s="96">
        <f t="shared" si="6"/>
        <v>0</v>
      </c>
      <c r="N95" s="96">
        <f t="shared" si="7"/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</row>
    <row r="96" spans="1:34" ht="47.25" hidden="1">
      <c r="A96" s="94" t="s">
        <v>874</v>
      </c>
      <c r="B96" s="95" t="s">
        <v>459</v>
      </c>
      <c r="C96" s="90" t="s">
        <v>416</v>
      </c>
      <c r="D96" s="90" t="s">
        <v>416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f t="shared" si="3"/>
        <v>0</v>
      </c>
      <c r="K96" s="96">
        <f t="shared" si="4"/>
        <v>0</v>
      </c>
      <c r="L96" s="96">
        <f t="shared" si="5"/>
        <v>0</v>
      </c>
      <c r="M96" s="96">
        <f t="shared" si="6"/>
        <v>0</v>
      </c>
      <c r="N96" s="96">
        <f t="shared" si="7"/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  <c r="AD96" s="96">
        <v>0</v>
      </c>
      <c r="AE96" s="96">
        <v>0</v>
      </c>
      <c r="AF96" s="96">
        <v>0</v>
      </c>
      <c r="AG96" s="96">
        <v>0</v>
      </c>
      <c r="AH96" s="96">
        <v>0</v>
      </c>
    </row>
    <row r="97" spans="1:34" ht="63" hidden="1">
      <c r="A97" s="94" t="s">
        <v>875</v>
      </c>
      <c r="B97" s="95" t="s">
        <v>460</v>
      </c>
      <c r="C97" s="110" t="s">
        <v>416</v>
      </c>
      <c r="D97" s="110" t="s">
        <v>416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f t="shared" si="3"/>
        <v>0</v>
      </c>
      <c r="K97" s="123">
        <f t="shared" si="4"/>
        <v>0</v>
      </c>
      <c r="L97" s="123">
        <f t="shared" si="5"/>
        <v>0</v>
      </c>
      <c r="M97" s="123">
        <f t="shared" si="6"/>
        <v>0</v>
      </c>
      <c r="N97" s="123">
        <f t="shared" si="7"/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23">
        <v>0</v>
      </c>
      <c r="U97" s="123">
        <v>0</v>
      </c>
      <c r="V97" s="123">
        <v>0</v>
      </c>
      <c r="W97" s="123">
        <v>0</v>
      </c>
      <c r="X97" s="123">
        <v>0</v>
      </c>
      <c r="Y97" s="123">
        <v>0</v>
      </c>
      <c r="Z97" s="123">
        <v>0</v>
      </c>
      <c r="AA97" s="123">
        <v>0</v>
      </c>
      <c r="AB97" s="123">
        <v>0</v>
      </c>
      <c r="AC97" s="123">
        <v>0</v>
      </c>
      <c r="AD97" s="123">
        <v>0</v>
      </c>
      <c r="AE97" s="123">
        <v>0</v>
      </c>
      <c r="AF97" s="123">
        <v>0</v>
      </c>
      <c r="AG97" s="123">
        <v>0</v>
      </c>
      <c r="AH97" s="123">
        <v>0</v>
      </c>
    </row>
    <row r="98" spans="1:34" ht="63" hidden="1">
      <c r="A98" s="94" t="s">
        <v>876</v>
      </c>
      <c r="B98" s="95" t="s">
        <v>461</v>
      </c>
      <c r="C98" s="90" t="s">
        <v>416</v>
      </c>
      <c r="D98" s="90" t="s">
        <v>416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f t="shared" si="3"/>
        <v>0</v>
      </c>
      <c r="K98" s="96">
        <f t="shared" si="4"/>
        <v>0</v>
      </c>
      <c r="L98" s="96">
        <f t="shared" si="5"/>
        <v>0</v>
      </c>
      <c r="M98" s="96">
        <f t="shared" si="6"/>
        <v>0</v>
      </c>
      <c r="N98" s="96">
        <f t="shared" si="7"/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96">
        <v>0</v>
      </c>
      <c r="Z98" s="96">
        <v>0</v>
      </c>
      <c r="AA98" s="96">
        <v>0</v>
      </c>
      <c r="AB98" s="96">
        <v>0</v>
      </c>
      <c r="AC98" s="96">
        <v>0</v>
      </c>
      <c r="AD98" s="96">
        <v>0</v>
      </c>
      <c r="AE98" s="96">
        <v>0</v>
      </c>
      <c r="AF98" s="96">
        <v>0</v>
      </c>
      <c r="AG98" s="96">
        <v>0</v>
      </c>
      <c r="AH98" s="96">
        <v>0</v>
      </c>
    </row>
    <row r="99" spans="1:34" ht="63" hidden="1">
      <c r="A99" s="94" t="s">
        <v>877</v>
      </c>
      <c r="B99" s="95" t="s">
        <v>462</v>
      </c>
      <c r="C99" s="90" t="s">
        <v>416</v>
      </c>
      <c r="D99" s="90" t="s">
        <v>416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f t="shared" si="3"/>
        <v>0</v>
      </c>
      <c r="K99" s="96">
        <f t="shared" si="4"/>
        <v>0</v>
      </c>
      <c r="L99" s="96">
        <f t="shared" si="5"/>
        <v>0</v>
      </c>
      <c r="M99" s="96">
        <f t="shared" si="6"/>
        <v>0</v>
      </c>
      <c r="N99" s="96">
        <f t="shared" si="7"/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</row>
    <row r="100" spans="1:34" ht="63" hidden="1">
      <c r="A100" s="94" t="s">
        <v>463</v>
      </c>
      <c r="B100" s="95" t="s">
        <v>464</v>
      </c>
      <c r="C100" s="90" t="s">
        <v>416</v>
      </c>
      <c r="D100" s="90" t="s">
        <v>416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f t="shared" si="3"/>
        <v>0</v>
      </c>
      <c r="K100" s="96">
        <f t="shared" si="4"/>
        <v>0</v>
      </c>
      <c r="L100" s="96">
        <f t="shared" si="5"/>
        <v>0</v>
      </c>
      <c r="M100" s="96">
        <f t="shared" si="6"/>
        <v>0</v>
      </c>
      <c r="N100" s="96">
        <f t="shared" si="7"/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96">
        <v>0</v>
      </c>
    </row>
    <row r="101" spans="1:34" ht="63" hidden="1">
      <c r="A101" s="94" t="s">
        <v>465</v>
      </c>
      <c r="B101" s="95" t="s">
        <v>466</v>
      </c>
      <c r="C101" s="90" t="s">
        <v>416</v>
      </c>
      <c r="D101" s="90" t="s">
        <v>416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f t="shared" si="3"/>
        <v>0</v>
      </c>
      <c r="K101" s="96">
        <f t="shared" si="4"/>
        <v>0</v>
      </c>
      <c r="L101" s="96">
        <f t="shared" si="5"/>
        <v>0</v>
      </c>
      <c r="M101" s="96">
        <f t="shared" si="6"/>
        <v>0</v>
      </c>
      <c r="N101" s="96">
        <f t="shared" si="7"/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0</v>
      </c>
      <c r="AG101" s="96">
        <v>0</v>
      </c>
      <c r="AH101" s="96">
        <v>0</v>
      </c>
    </row>
    <row r="102" spans="1:34" ht="47.25" hidden="1">
      <c r="A102" s="94" t="s">
        <v>467</v>
      </c>
      <c r="B102" s="95" t="s">
        <v>468</v>
      </c>
      <c r="C102" s="90" t="s">
        <v>416</v>
      </c>
      <c r="D102" s="90" t="s">
        <v>416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f t="shared" si="3"/>
        <v>0</v>
      </c>
      <c r="K102" s="96">
        <f t="shared" si="4"/>
        <v>0</v>
      </c>
      <c r="L102" s="96">
        <f t="shared" si="5"/>
        <v>0</v>
      </c>
      <c r="M102" s="96">
        <f t="shared" si="6"/>
        <v>0</v>
      </c>
      <c r="N102" s="96">
        <f t="shared" si="7"/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96">
        <v>0</v>
      </c>
      <c r="AF102" s="96">
        <v>0</v>
      </c>
      <c r="AG102" s="96">
        <v>0</v>
      </c>
      <c r="AH102" s="96">
        <v>0</v>
      </c>
    </row>
    <row r="103" spans="1:34" ht="63" hidden="1">
      <c r="A103" s="94" t="s">
        <v>469</v>
      </c>
      <c r="B103" s="95" t="s">
        <v>470</v>
      </c>
      <c r="C103" s="90" t="s">
        <v>416</v>
      </c>
      <c r="D103" s="90" t="s">
        <v>416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f t="shared" si="3"/>
        <v>0</v>
      </c>
      <c r="K103" s="96">
        <f t="shared" si="4"/>
        <v>0</v>
      </c>
      <c r="L103" s="96">
        <f t="shared" si="5"/>
        <v>0</v>
      </c>
      <c r="M103" s="96">
        <f t="shared" si="6"/>
        <v>0</v>
      </c>
      <c r="N103" s="96">
        <f t="shared" si="7"/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0</v>
      </c>
      <c r="AG103" s="96">
        <v>0</v>
      </c>
      <c r="AH103" s="96">
        <v>0</v>
      </c>
    </row>
    <row r="104" spans="1:34" ht="94.5">
      <c r="A104" s="94" t="s">
        <v>471</v>
      </c>
      <c r="B104" s="95" t="s">
        <v>255</v>
      </c>
      <c r="C104" s="90" t="s">
        <v>416</v>
      </c>
      <c r="D104" s="90" t="s">
        <v>416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f t="shared" si="3"/>
        <v>0</v>
      </c>
      <c r="K104" s="96">
        <f t="shared" si="4"/>
        <v>0</v>
      </c>
      <c r="L104" s="96">
        <f t="shared" si="5"/>
        <v>0</v>
      </c>
      <c r="M104" s="96">
        <f t="shared" si="6"/>
        <v>0</v>
      </c>
      <c r="N104" s="96">
        <f t="shared" si="7"/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0</v>
      </c>
    </row>
    <row r="105" spans="1:34" ht="78.75" hidden="1">
      <c r="A105" s="94" t="s">
        <v>472</v>
      </c>
      <c r="B105" s="95" t="s">
        <v>473</v>
      </c>
      <c r="C105" s="90" t="s">
        <v>416</v>
      </c>
      <c r="D105" s="90" t="s">
        <v>416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f t="shared" si="3"/>
        <v>0</v>
      </c>
      <c r="K105" s="96">
        <f t="shared" si="4"/>
        <v>0</v>
      </c>
      <c r="L105" s="96">
        <f t="shared" si="5"/>
        <v>0</v>
      </c>
      <c r="M105" s="96">
        <f t="shared" si="6"/>
        <v>0</v>
      </c>
      <c r="N105" s="96">
        <f t="shared" si="7"/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</row>
    <row r="106" spans="1:34" ht="78.75" hidden="1">
      <c r="A106" s="94" t="s">
        <v>474</v>
      </c>
      <c r="B106" s="95" t="s">
        <v>475</v>
      </c>
      <c r="C106" s="90" t="s">
        <v>416</v>
      </c>
      <c r="D106" s="90" t="s">
        <v>416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f t="shared" si="3"/>
        <v>0</v>
      </c>
      <c r="K106" s="96">
        <f t="shared" si="4"/>
        <v>0</v>
      </c>
      <c r="L106" s="96">
        <f t="shared" si="5"/>
        <v>0</v>
      </c>
      <c r="M106" s="96">
        <f t="shared" si="6"/>
        <v>0</v>
      </c>
      <c r="N106" s="96">
        <f t="shared" si="7"/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</row>
    <row r="107" spans="1:34" ht="47.25">
      <c r="A107" s="94" t="s">
        <v>476</v>
      </c>
      <c r="B107" s="95" t="s">
        <v>256</v>
      </c>
      <c r="C107" s="90" t="s">
        <v>416</v>
      </c>
      <c r="D107" s="90" t="s">
        <v>416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f t="shared" si="3"/>
        <v>0</v>
      </c>
      <c r="K107" s="96">
        <f t="shared" si="4"/>
        <v>0</v>
      </c>
      <c r="L107" s="96">
        <f t="shared" si="5"/>
        <v>0</v>
      </c>
      <c r="M107" s="96">
        <f t="shared" si="6"/>
        <v>0</v>
      </c>
      <c r="N107" s="96">
        <f t="shared" si="7"/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</row>
    <row r="108" spans="1:34" ht="47.25">
      <c r="A108" s="94" t="s">
        <v>477</v>
      </c>
      <c r="B108" s="95" t="s">
        <v>478</v>
      </c>
      <c r="C108" s="90" t="s">
        <v>416</v>
      </c>
      <c r="D108" s="90" t="s">
        <v>416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f t="shared" si="3"/>
        <v>0</v>
      </c>
      <c r="K108" s="96">
        <f t="shared" si="4"/>
        <v>0</v>
      </c>
      <c r="L108" s="96">
        <f t="shared" si="5"/>
        <v>0</v>
      </c>
      <c r="M108" s="96">
        <f t="shared" si="6"/>
        <v>0</v>
      </c>
      <c r="N108" s="96">
        <f t="shared" si="7"/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</row>
    <row r="109" spans="1:34" ht="31.5">
      <c r="A109" s="94" t="s">
        <v>479</v>
      </c>
      <c r="B109" s="95" t="s">
        <v>480</v>
      </c>
      <c r="C109" s="90" t="s">
        <v>416</v>
      </c>
      <c r="D109" s="90" t="s">
        <v>416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f t="shared" si="3"/>
        <v>0</v>
      </c>
      <c r="K109" s="96">
        <f t="shared" si="4"/>
        <v>0</v>
      </c>
      <c r="L109" s="96">
        <f t="shared" si="5"/>
        <v>0</v>
      </c>
      <c r="M109" s="96">
        <f t="shared" si="6"/>
        <v>0</v>
      </c>
      <c r="N109" s="96">
        <f t="shared" si="7"/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</row>
    <row r="110" spans="1:34" ht="31.5">
      <c r="A110" s="108" t="s">
        <v>481</v>
      </c>
      <c r="B110" s="109" t="s">
        <v>257</v>
      </c>
      <c r="C110" s="110" t="s">
        <v>416</v>
      </c>
      <c r="D110" s="110" t="s">
        <v>416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  <c r="J110" s="123">
        <f t="shared" si="3"/>
        <v>0</v>
      </c>
      <c r="K110" s="123">
        <f t="shared" si="4"/>
        <v>0</v>
      </c>
      <c r="L110" s="123">
        <f t="shared" si="5"/>
        <v>0</v>
      </c>
      <c r="M110" s="123">
        <f t="shared" si="6"/>
        <v>0</v>
      </c>
      <c r="N110" s="123">
        <f t="shared" si="7"/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</v>
      </c>
      <c r="W110" s="123">
        <v>0</v>
      </c>
      <c r="X110" s="123">
        <v>0</v>
      </c>
      <c r="Y110" s="123">
        <v>0</v>
      </c>
      <c r="Z110" s="123">
        <v>0</v>
      </c>
      <c r="AA110" s="123">
        <v>0</v>
      </c>
      <c r="AB110" s="123">
        <v>0</v>
      </c>
      <c r="AC110" s="123">
        <v>0</v>
      </c>
      <c r="AD110" s="123">
        <v>0</v>
      </c>
      <c r="AE110" s="123">
        <v>0</v>
      </c>
      <c r="AF110" s="123">
        <v>0</v>
      </c>
      <c r="AG110" s="123">
        <v>0</v>
      </c>
      <c r="AH110" s="123">
        <v>0</v>
      </c>
    </row>
    <row r="111" spans="1:34" ht="47.25">
      <c r="A111" s="108" t="s">
        <v>258</v>
      </c>
      <c r="B111" s="112" t="s">
        <v>259</v>
      </c>
      <c r="C111" s="110" t="s">
        <v>260</v>
      </c>
      <c r="D111" s="110" t="s">
        <v>416</v>
      </c>
      <c r="E111" s="123">
        <v>0</v>
      </c>
      <c r="F111" s="123">
        <v>0</v>
      </c>
      <c r="G111" s="123">
        <v>0</v>
      </c>
      <c r="H111" s="123">
        <v>0</v>
      </c>
      <c r="I111" s="123">
        <v>0</v>
      </c>
      <c r="J111" s="123">
        <f t="shared" si="3"/>
        <v>0</v>
      </c>
      <c r="K111" s="123">
        <f t="shared" si="4"/>
        <v>0</v>
      </c>
      <c r="L111" s="123">
        <f t="shared" si="5"/>
        <v>0</v>
      </c>
      <c r="M111" s="123">
        <f t="shared" si="6"/>
        <v>0</v>
      </c>
      <c r="N111" s="123">
        <f t="shared" si="7"/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23">
        <v>0</v>
      </c>
      <c r="AD111" s="123">
        <v>0</v>
      </c>
      <c r="AE111" s="123">
        <v>0</v>
      </c>
      <c r="AF111" s="123">
        <v>0</v>
      </c>
      <c r="AG111" s="123">
        <v>0</v>
      </c>
      <c r="AH111" s="123">
        <v>0</v>
      </c>
    </row>
    <row r="112" spans="1:34" ht="63" hidden="1">
      <c r="A112" s="108" t="s">
        <v>261</v>
      </c>
      <c r="B112" s="112" t="s">
        <v>262</v>
      </c>
      <c r="C112" s="110" t="s">
        <v>263</v>
      </c>
      <c r="D112" s="110" t="s">
        <v>416</v>
      </c>
      <c r="E112" s="123" t="s">
        <v>416</v>
      </c>
      <c r="F112" s="123" t="s">
        <v>416</v>
      </c>
      <c r="G112" s="123" t="s">
        <v>416</v>
      </c>
      <c r="H112" s="123" t="s">
        <v>416</v>
      </c>
      <c r="I112" s="123" t="s">
        <v>416</v>
      </c>
      <c r="J112" s="123" t="s">
        <v>416</v>
      </c>
      <c r="K112" s="123" t="s">
        <v>416</v>
      </c>
      <c r="L112" s="123" t="s">
        <v>416</v>
      </c>
      <c r="M112" s="123" t="s">
        <v>416</v>
      </c>
      <c r="N112" s="123" t="s">
        <v>416</v>
      </c>
      <c r="O112" s="123" t="s">
        <v>416</v>
      </c>
      <c r="P112" s="123" t="s">
        <v>416</v>
      </c>
      <c r="Q112" s="123" t="s">
        <v>416</v>
      </c>
      <c r="R112" s="123" t="s">
        <v>416</v>
      </c>
      <c r="S112" s="123" t="s">
        <v>416</v>
      </c>
      <c r="T112" s="123" t="s">
        <v>416</v>
      </c>
      <c r="U112" s="123" t="s">
        <v>416</v>
      </c>
      <c r="V112" s="123" t="s">
        <v>416</v>
      </c>
      <c r="W112" s="123" t="s">
        <v>416</v>
      </c>
      <c r="X112" s="123" t="s">
        <v>416</v>
      </c>
      <c r="Y112" s="123" t="s">
        <v>416</v>
      </c>
      <c r="Z112" s="123" t="s">
        <v>416</v>
      </c>
      <c r="AA112" s="123" t="s">
        <v>416</v>
      </c>
      <c r="AB112" s="123" t="s">
        <v>416</v>
      </c>
      <c r="AC112" s="123" t="s">
        <v>416</v>
      </c>
      <c r="AD112" s="123" t="s">
        <v>416</v>
      </c>
      <c r="AE112" s="123" t="s">
        <v>416</v>
      </c>
      <c r="AF112" s="123" t="s">
        <v>416</v>
      </c>
      <c r="AG112" s="123" t="s">
        <v>416</v>
      </c>
      <c r="AH112" s="123" t="s">
        <v>416</v>
      </c>
    </row>
    <row r="113" spans="1:34" ht="94.5">
      <c r="A113" s="108" t="s">
        <v>261</v>
      </c>
      <c r="B113" s="115" t="s">
        <v>265</v>
      </c>
      <c r="C113" s="110" t="s">
        <v>266</v>
      </c>
      <c r="D113" s="110" t="s">
        <v>416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  <c r="J113" s="123">
        <f>O113+T113+Y113+AD113</f>
        <v>0</v>
      </c>
      <c r="K113" s="123">
        <f>P113+U113+Z113+AE113</f>
        <v>0</v>
      </c>
      <c r="L113" s="123">
        <f>Q113+V113+AA113+AF113</f>
        <v>0</v>
      </c>
      <c r="M113" s="123">
        <f>R113+W113+AB113+AG113</f>
        <v>0</v>
      </c>
      <c r="N113" s="123">
        <f>S113+X113+AC113+AH113</f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23">
        <v>0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23">
        <v>0</v>
      </c>
      <c r="AD113" s="123">
        <v>0</v>
      </c>
      <c r="AE113" s="123">
        <v>0</v>
      </c>
      <c r="AF113" s="123">
        <v>0</v>
      </c>
      <c r="AG113" s="123">
        <v>0</v>
      </c>
      <c r="AH113" s="123">
        <v>0</v>
      </c>
    </row>
    <row r="114" spans="1:34" ht="80.25" hidden="1" customHeight="1">
      <c r="A114" s="108" t="s">
        <v>267</v>
      </c>
      <c r="B114" s="112" t="s">
        <v>268</v>
      </c>
      <c r="C114" s="110" t="s">
        <v>269</v>
      </c>
      <c r="D114" s="110" t="s">
        <v>416</v>
      </c>
      <c r="E114" s="123" t="s">
        <v>416</v>
      </c>
      <c r="F114" s="123" t="s">
        <v>416</v>
      </c>
      <c r="G114" s="123" t="s">
        <v>416</v>
      </c>
      <c r="H114" s="123" t="s">
        <v>416</v>
      </c>
      <c r="I114" s="123" t="s">
        <v>416</v>
      </c>
      <c r="J114" s="123" t="s">
        <v>416</v>
      </c>
      <c r="K114" s="123" t="s">
        <v>416</v>
      </c>
      <c r="L114" s="123" t="s">
        <v>416</v>
      </c>
      <c r="M114" s="123" t="s">
        <v>416</v>
      </c>
      <c r="N114" s="123" t="s">
        <v>416</v>
      </c>
      <c r="O114" s="123" t="s">
        <v>416</v>
      </c>
      <c r="P114" s="123" t="s">
        <v>416</v>
      </c>
      <c r="Q114" s="123" t="s">
        <v>416</v>
      </c>
      <c r="R114" s="123" t="s">
        <v>416</v>
      </c>
      <c r="S114" s="123" t="s">
        <v>416</v>
      </c>
      <c r="T114" s="123" t="s">
        <v>416</v>
      </c>
      <c r="U114" s="123" t="s">
        <v>416</v>
      </c>
      <c r="V114" s="123" t="s">
        <v>416</v>
      </c>
      <c r="W114" s="123" t="s">
        <v>416</v>
      </c>
      <c r="X114" s="123" t="s">
        <v>416</v>
      </c>
      <c r="Y114" s="123" t="s">
        <v>416</v>
      </c>
      <c r="Z114" s="123" t="s">
        <v>416</v>
      </c>
      <c r="AA114" s="123" t="s">
        <v>416</v>
      </c>
      <c r="AB114" s="123" t="s">
        <v>416</v>
      </c>
      <c r="AC114" s="123" t="s">
        <v>416</v>
      </c>
      <c r="AD114" s="123" t="s">
        <v>416</v>
      </c>
      <c r="AE114" s="123" t="s">
        <v>416</v>
      </c>
      <c r="AF114" s="123" t="s">
        <v>416</v>
      </c>
      <c r="AG114" s="123" t="s">
        <v>416</v>
      </c>
      <c r="AH114" s="123" t="s">
        <v>416</v>
      </c>
    </row>
    <row r="115" spans="1:34" hidden="1">
      <c r="A115" s="108" t="s">
        <v>482</v>
      </c>
      <c r="B115" s="109" t="s">
        <v>270</v>
      </c>
      <c r="C115" s="110" t="s">
        <v>271</v>
      </c>
      <c r="D115" s="110" t="s">
        <v>416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f t="shared" ref="J115:N117" si="73">O115+T115+Y115+AD115</f>
        <v>0</v>
      </c>
      <c r="K115" s="123">
        <f t="shared" si="73"/>
        <v>0</v>
      </c>
      <c r="L115" s="123">
        <f t="shared" si="73"/>
        <v>0</v>
      </c>
      <c r="M115" s="123">
        <f t="shared" si="73"/>
        <v>0</v>
      </c>
      <c r="N115" s="123">
        <f t="shared" si="73"/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123">
        <v>0</v>
      </c>
      <c r="V115" s="123">
        <v>0</v>
      </c>
      <c r="W115" s="123">
        <v>0</v>
      </c>
      <c r="X115" s="123">
        <v>0</v>
      </c>
      <c r="Y115" s="123">
        <v>0</v>
      </c>
      <c r="Z115" s="123">
        <v>0</v>
      </c>
      <c r="AA115" s="123">
        <v>0</v>
      </c>
      <c r="AB115" s="123">
        <v>0</v>
      </c>
      <c r="AC115" s="123">
        <v>0</v>
      </c>
      <c r="AD115" s="123">
        <v>0</v>
      </c>
      <c r="AE115" s="123">
        <v>0</v>
      </c>
      <c r="AF115" s="123">
        <v>0</v>
      </c>
      <c r="AG115" s="123">
        <v>0</v>
      </c>
      <c r="AH115" s="123">
        <v>0</v>
      </c>
    </row>
    <row r="116" spans="1:34" ht="31.5" hidden="1">
      <c r="A116" s="108" t="s">
        <v>272</v>
      </c>
      <c r="B116" s="109" t="s">
        <v>273</v>
      </c>
      <c r="C116" s="110" t="s">
        <v>274</v>
      </c>
      <c r="D116" s="110" t="s">
        <v>416</v>
      </c>
      <c r="E116" s="123">
        <v>0</v>
      </c>
      <c r="F116" s="123">
        <v>0</v>
      </c>
      <c r="G116" s="123">
        <v>0</v>
      </c>
      <c r="H116" s="123">
        <v>0</v>
      </c>
      <c r="I116" s="123">
        <v>0</v>
      </c>
      <c r="J116" s="123">
        <f t="shared" si="73"/>
        <v>0</v>
      </c>
      <c r="K116" s="123">
        <f t="shared" si="73"/>
        <v>0</v>
      </c>
      <c r="L116" s="123">
        <f t="shared" si="73"/>
        <v>0</v>
      </c>
      <c r="M116" s="123">
        <f t="shared" si="73"/>
        <v>0</v>
      </c>
      <c r="N116" s="123">
        <f t="shared" si="73"/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23">
        <v>0</v>
      </c>
      <c r="AD116" s="123">
        <v>0</v>
      </c>
      <c r="AE116" s="123">
        <v>0</v>
      </c>
      <c r="AF116" s="123">
        <v>0</v>
      </c>
      <c r="AG116" s="123">
        <v>0</v>
      </c>
      <c r="AH116" s="123">
        <v>0</v>
      </c>
    </row>
    <row r="117" spans="1:34" hidden="1">
      <c r="A117" s="108" t="s">
        <v>275</v>
      </c>
      <c r="B117" s="109" t="s">
        <v>276</v>
      </c>
      <c r="C117" s="110" t="s">
        <v>277</v>
      </c>
      <c r="D117" s="110" t="s">
        <v>416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  <c r="J117" s="123">
        <f t="shared" si="73"/>
        <v>0</v>
      </c>
      <c r="K117" s="123">
        <f t="shared" si="73"/>
        <v>0</v>
      </c>
      <c r="L117" s="123">
        <f t="shared" si="73"/>
        <v>0</v>
      </c>
      <c r="M117" s="123">
        <f t="shared" si="73"/>
        <v>0</v>
      </c>
      <c r="N117" s="123">
        <f t="shared" si="73"/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3">
        <v>0</v>
      </c>
      <c r="AB117" s="123">
        <v>0</v>
      </c>
      <c r="AC117" s="123">
        <v>0</v>
      </c>
      <c r="AD117" s="123">
        <v>0</v>
      </c>
      <c r="AE117" s="123">
        <v>0</v>
      </c>
      <c r="AF117" s="123">
        <v>0</v>
      </c>
      <c r="AG117" s="123">
        <v>0</v>
      </c>
      <c r="AH117" s="123">
        <v>0</v>
      </c>
    </row>
    <row r="119" spans="1:34">
      <c r="A119" s="1" t="s">
        <v>568</v>
      </c>
    </row>
  </sheetData>
  <autoFilter ref="A22:AH22"/>
  <mergeCells count="20">
    <mergeCell ref="A6:AH6"/>
    <mergeCell ref="A7:AH7"/>
    <mergeCell ref="A8:AH8"/>
    <mergeCell ref="A15:AH15"/>
    <mergeCell ref="A10:AH10"/>
    <mergeCell ref="A12:AH12"/>
    <mergeCell ref="A14:AH14"/>
    <mergeCell ref="Y20:AC20"/>
    <mergeCell ref="AD20:AH20"/>
    <mergeCell ref="A18:A21"/>
    <mergeCell ref="B18:B21"/>
    <mergeCell ref="C18:C21"/>
    <mergeCell ref="D18:D21"/>
    <mergeCell ref="E18:AH18"/>
    <mergeCell ref="E19:I19"/>
    <mergeCell ref="J19:AH19"/>
    <mergeCell ref="E20:I20"/>
    <mergeCell ref="J20:N20"/>
    <mergeCell ref="O20:S20"/>
    <mergeCell ref="T20:X20"/>
  </mergeCells>
  <phoneticPr fontId="5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9"/>
  <sheetViews>
    <sheetView topLeftCell="A4" zoomScale="60" zoomScaleNormal="60" workbookViewId="0">
      <pane xSplit="2" ySplit="18" topLeftCell="AP33" activePane="bottomRight" state="frozen"/>
      <selection activeCell="A4" sqref="A4"/>
      <selection pane="topRight" activeCell="C4" sqref="C4"/>
      <selection pane="bottomLeft" activeCell="A22" sqref="A22"/>
      <selection pane="bottomRight" activeCell="AY40" sqref="AY40"/>
    </sheetView>
  </sheetViews>
  <sheetFormatPr defaultRowHeight="15.75"/>
  <cols>
    <col min="1" max="1" width="12" style="1" customWidth="1"/>
    <col min="2" max="2" width="30.42578125" style="4" customWidth="1"/>
    <col min="3" max="3" width="14.85546875" style="4" customWidth="1"/>
    <col min="4" max="4" width="34" style="4" customWidth="1"/>
    <col min="5" max="11" width="9.140625" style="4"/>
    <col min="12" max="32" width="9.140625" style="4" customWidth="1"/>
    <col min="33" max="46" width="9.140625" style="4"/>
    <col min="47" max="60" width="9.140625" style="4" customWidth="1"/>
    <col min="61" max="81" width="9.140625" style="4"/>
    <col min="82" max="82" width="33.5703125" style="4" customWidth="1"/>
  </cols>
  <sheetData>
    <row r="1" spans="1:82">
      <c r="BY1" s="1" t="s">
        <v>96</v>
      </c>
    </row>
    <row r="2" spans="1:82">
      <c r="BY2" s="1" t="s">
        <v>549</v>
      </c>
    </row>
    <row r="3" spans="1:82">
      <c r="BY3" s="1" t="s">
        <v>550</v>
      </c>
    </row>
    <row r="4" spans="1:82" ht="3" customHeight="1"/>
    <row r="5" spans="1:82" ht="0.75" customHeight="1"/>
    <row r="6" spans="1:82">
      <c r="A6" s="370" t="s">
        <v>97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</row>
    <row r="7" spans="1:82">
      <c r="A7" s="370" t="s">
        <v>98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</row>
    <row r="8" spans="1:82">
      <c r="A8" s="370" t="s">
        <v>985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</row>
    <row r="9" spans="1:82" ht="5.25" customHeight="1"/>
    <row r="10" spans="1:82" ht="18.75">
      <c r="A10" s="359" t="s">
        <v>522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78"/>
      <c r="V10" s="378"/>
      <c r="W10" s="378"/>
      <c r="X10" s="378"/>
      <c r="Y10" s="378"/>
      <c r="Z10" s="37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ht="5.2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>
      <c r="A12" s="355" t="s">
        <v>986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ht="5.25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>
      <c r="A14" s="355" t="s">
        <v>551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4.25" customHeight="1">
      <c r="A15" s="365" t="s">
        <v>981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7" spans="1:82" ht="5.25" customHeight="1"/>
    <row r="18" spans="1:82" s="11" customFormat="1" ht="42.75" customHeight="1">
      <c r="A18" s="356" t="s">
        <v>534</v>
      </c>
      <c r="B18" s="356" t="s">
        <v>535</v>
      </c>
      <c r="C18" s="356" t="s">
        <v>536</v>
      </c>
      <c r="D18" s="356" t="s">
        <v>564</v>
      </c>
      <c r="E18" s="381" t="s">
        <v>1005</v>
      </c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3"/>
      <c r="BW18" s="356" t="s">
        <v>99</v>
      </c>
      <c r="BX18" s="356"/>
      <c r="BY18" s="356"/>
      <c r="BZ18" s="356"/>
      <c r="CA18" s="356"/>
      <c r="CB18" s="356"/>
      <c r="CC18" s="356"/>
      <c r="CD18" s="356" t="s">
        <v>537</v>
      </c>
    </row>
    <row r="19" spans="1:82" s="11" customFormat="1" ht="42.75" customHeight="1">
      <c r="A19" s="356"/>
      <c r="B19" s="356"/>
      <c r="C19" s="356"/>
      <c r="D19" s="356"/>
      <c r="E19" s="375" t="s">
        <v>538</v>
      </c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9"/>
      <c r="AM19" s="380"/>
      <c r="AN19" s="356" t="s">
        <v>539</v>
      </c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</row>
    <row r="20" spans="1:82" s="11" customFormat="1" ht="42.75" customHeight="1">
      <c r="A20" s="356"/>
      <c r="B20" s="356"/>
      <c r="C20" s="356"/>
      <c r="D20" s="356"/>
      <c r="E20" s="356" t="s">
        <v>912</v>
      </c>
      <c r="F20" s="356"/>
      <c r="G20" s="356"/>
      <c r="H20" s="356"/>
      <c r="I20" s="356"/>
      <c r="J20" s="356"/>
      <c r="K20" s="356"/>
      <c r="L20" s="356" t="s">
        <v>913</v>
      </c>
      <c r="M20" s="356"/>
      <c r="N20" s="356"/>
      <c r="O20" s="356"/>
      <c r="P20" s="356"/>
      <c r="Q20" s="356"/>
      <c r="R20" s="356"/>
      <c r="S20" s="356" t="s">
        <v>914</v>
      </c>
      <c r="T20" s="356"/>
      <c r="U20" s="356"/>
      <c r="V20" s="356"/>
      <c r="W20" s="356"/>
      <c r="X20" s="356"/>
      <c r="Y20" s="356"/>
      <c r="Z20" s="356" t="s">
        <v>915</v>
      </c>
      <c r="AA20" s="356"/>
      <c r="AB20" s="356"/>
      <c r="AC20" s="356"/>
      <c r="AD20" s="356"/>
      <c r="AE20" s="356"/>
      <c r="AF20" s="356"/>
      <c r="AG20" s="375" t="s">
        <v>916</v>
      </c>
      <c r="AH20" s="376"/>
      <c r="AI20" s="376"/>
      <c r="AJ20" s="376"/>
      <c r="AK20" s="376"/>
      <c r="AL20" s="379"/>
      <c r="AM20" s="380"/>
      <c r="AN20" s="356" t="s">
        <v>912</v>
      </c>
      <c r="AO20" s="356"/>
      <c r="AP20" s="356"/>
      <c r="AQ20" s="356"/>
      <c r="AR20" s="356"/>
      <c r="AS20" s="356"/>
      <c r="AT20" s="356"/>
      <c r="AU20" s="356" t="s">
        <v>913</v>
      </c>
      <c r="AV20" s="356"/>
      <c r="AW20" s="356"/>
      <c r="AX20" s="356"/>
      <c r="AY20" s="356"/>
      <c r="AZ20" s="356"/>
      <c r="BA20" s="356"/>
      <c r="BB20" s="356" t="s">
        <v>914</v>
      </c>
      <c r="BC20" s="356"/>
      <c r="BD20" s="356"/>
      <c r="BE20" s="356"/>
      <c r="BF20" s="356"/>
      <c r="BG20" s="356"/>
      <c r="BH20" s="356"/>
      <c r="BI20" s="356" t="s">
        <v>915</v>
      </c>
      <c r="BJ20" s="356"/>
      <c r="BK20" s="356"/>
      <c r="BL20" s="356"/>
      <c r="BM20" s="356"/>
      <c r="BN20" s="356"/>
      <c r="BO20" s="356"/>
      <c r="BP20" s="356" t="s">
        <v>916</v>
      </c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</row>
    <row r="21" spans="1:82" s="11" customFormat="1" ht="42.75" customHeight="1">
      <c r="A21" s="356"/>
      <c r="B21" s="356"/>
      <c r="C21" s="356"/>
      <c r="D21" s="356"/>
      <c r="E21" s="12" t="s">
        <v>559</v>
      </c>
      <c r="F21" s="12" t="s">
        <v>560</v>
      </c>
      <c r="G21" s="12" t="s">
        <v>565</v>
      </c>
      <c r="H21" s="12" t="s">
        <v>566</v>
      </c>
      <c r="I21" s="12" t="s">
        <v>567</v>
      </c>
      <c r="J21" s="12" t="s">
        <v>562</v>
      </c>
      <c r="K21" s="12" t="s">
        <v>563</v>
      </c>
      <c r="L21" s="12" t="s">
        <v>559</v>
      </c>
      <c r="M21" s="12" t="s">
        <v>560</v>
      </c>
      <c r="N21" s="12" t="s">
        <v>565</v>
      </c>
      <c r="O21" s="12" t="s">
        <v>566</v>
      </c>
      <c r="P21" s="12" t="s">
        <v>567</v>
      </c>
      <c r="Q21" s="12" t="s">
        <v>562</v>
      </c>
      <c r="R21" s="12" t="s">
        <v>563</v>
      </c>
      <c r="S21" s="12" t="s">
        <v>559</v>
      </c>
      <c r="T21" s="12" t="s">
        <v>560</v>
      </c>
      <c r="U21" s="12" t="s">
        <v>565</v>
      </c>
      <c r="V21" s="12" t="s">
        <v>566</v>
      </c>
      <c r="W21" s="12" t="s">
        <v>567</v>
      </c>
      <c r="X21" s="12" t="s">
        <v>562</v>
      </c>
      <c r="Y21" s="12" t="s">
        <v>563</v>
      </c>
      <c r="Z21" s="12" t="s">
        <v>559</v>
      </c>
      <c r="AA21" s="12" t="s">
        <v>560</v>
      </c>
      <c r="AB21" s="12" t="s">
        <v>565</v>
      </c>
      <c r="AC21" s="12" t="s">
        <v>566</v>
      </c>
      <c r="AD21" s="12" t="s">
        <v>567</v>
      </c>
      <c r="AE21" s="12" t="s">
        <v>562</v>
      </c>
      <c r="AF21" s="12" t="s">
        <v>563</v>
      </c>
      <c r="AG21" s="12" t="s">
        <v>559</v>
      </c>
      <c r="AH21" s="12" t="s">
        <v>560</v>
      </c>
      <c r="AI21" s="12" t="s">
        <v>565</v>
      </c>
      <c r="AJ21" s="12" t="s">
        <v>566</v>
      </c>
      <c r="AK21" s="12" t="s">
        <v>567</v>
      </c>
      <c r="AL21" s="12" t="s">
        <v>562</v>
      </c>
      <c r="AM21" s="12" t="s">
        <v>563</v>
      </c>
      <c r="AN21" s="12" t="s">
        <v>559</v>
      </c>
      <c r="AO21" s="12" t="s">
        <v>560</v>
      </c>
      <c r="AP21" s="12" t="s">
        <v>565</v>
      </c>
      <c r="AQ21" s="12" t="s">
        <v>566</v>
      </c>
      <c r="AR21" s="12" t="s">
        <v>567</v>
      </c>
      <c r="AS21" s="12" t="s">
        <v>562</v>
      </c>
      <c r="AT21" s="12" t="s">
        <v>563</v>
      </c>
      <c r="AU21" s="12" t="s">
        <v>559</v>
      </c>
      <c r="AV21" s="12" t="s">
        <v>560</v>
      </c>
      <c r="AW21" s="12" t="s">
        <v>565</v>
      </c>
      <c r="AX21" s="12" t="s">
        <v>566</v>
      </c>
      <c r="AY21" s="12" t="s">
        <v>567</v>
      </c>
      <c r="AZ21" s="12" t="s">
        <v>562</v>
      </c>
      <c r="BA21" s="12" t="s">
        <v>563</v>
      </c>
      <c r="BB21" s="12" t="s">
        <v>559</v>
      </c>
      <c r="BC21" s="12" t="s">
        <v>560</v>
      </c>
      <c r="BD21" s="12" t="s">
        <v>565</v>
      </c>
      <c r="BE21" s="12" t="s">
        <v>566</v>
      </c>
      <c r="BF21" s="12" t="s">
        <v>567</v>
      </c>
      <c r="BG21" s="12" t="s">
        <v>562</v>
      </c>
      <c r="BH21" s="12" t="s">
        <v>563</v>
      </c>
      <c r="BI21" s="12" t="s">
        <v>559</v>
      </c>
      <c r="BJ21" s="12" t="s">
        <v>560</v>
      </c>
      <c r="BK21" s="12" t="s">
        <v>565</v>
      </c>
      <c r="BL21" s="12" t="s">
        <v>566</v>
      </c>
      <c r="BM21" s="12" t="s">
        <v>567</v>
      </c>
      <c r="BN21" s="12" t="s">
        <v>562</v>
      </c>
      <c r="BO21" s="12" t="s">
        <v>563</v>
      </c>
      <c r="BP21" s="12" t="s">
        <v>559</v>
      </c>
      <c r="BQ21" s="12" t="s">
        <v>560</v>
      </c>
      <c r="BR21" s="12" t="s">
        <v>565</v>
      </c>
      <c r="BS21" s="12" t="s">
        <v>566</v>
      </c>
      <c r="BT21" s="12" t="s">
        <v>567</v>
      </c>
      <c r="BU21" s="12" t="s">
        <v>562</v>
      </c>
      <c r="BV21" s="12" t="s">
        <v>563</v>
      </c>
      <c r="BW21" s="12" t="s">
        <v>559</v>
      </c>
      <c r="BX21" s="12" t="s">
        <v>560</v>
      </c>
      <c r="BY21" s="12" t="s">
        <v>565</v>
      </c>
      <c r="BZ21" s="12" t="s">
        <v>566</v>
      </c>
      <c r="CA21" s="12" t="s">
        <v>567</v>
      </c>
      <c r="CB21" s="12" t="s">
        <v>562</v>
      </c>
      <c r="CC21" s="12" t="s">
        <v>563</v>
      </c>
      <c r="CD21" s="356"/>
    </row>
    <row r="22" spans="1:82" s="11" customFormat="1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2" t="s">
        <v>11</v>
      </c>
      <c r="O22" s="12" t="s">
        <v>12</v>
      </c>
      <c r="P22" s="12" t="s">
        <v>13</v>
      </c>
      <c r="Q22" s="12" t="s">
        <v>14</v>
      </c>
      <c r="R22" s="12" t="s">
        <v>15</v>
      </c>
      <c r="S22" s="12" t="s">
        <v>16</v>
      </c>
      <c r="T22" s="12" t="s">
        <v>17</v>
      </c>
      <c r="U22" s="12" t="s">
        <v>18</v>
      </c>
      <c r="V22" s="12" t="s">
        <v>19</v>
      </c>
      <c r="W22" s="12" t="s">
        <v>20</v>
      </c>
      <c r="X22" s="12" t="s">
        <v>21</v>
      </c>
      <c r="Y22" s="12" t="s">
        <v>22</v>
      </c>
      <c r="Z22" s="12" t="s">
        <v>23</v>
      </c>
      <c r="AA22" s="12" t="s">
        <v>24</v>
      </c>
      <c r="AB22" s="12" t="s">
        <v>25</v>
      </c>
      <c r="AC22" s="12" t="s">
        <v>26</v>
      </c>
      <c r="AD22" s="12" t="s">
        <v>27</v>
      </c>
      <c r="AE22" s="12" t="s">
        <v>28</v>
      </c>
      <c r="AF22" s="12" t="s">
        <v>29</v>
      </c>
      <c r="AG22" s="12" t="s">
        <v>30</v>
      </c>
      <c r="AH22" s="12" t="s">
        <v>31</v>
      </c>
      <c r="AI22" s="12" t="s">
        <v>32</v>
      </c>
      <c r="AJ22" s="12" t="s">
        <v>33</v>
      </c>
      <c r="AK22" s="12" t="s">
        <v>34</v>
      </c>
      <c r="AL22" s="12" t="s">
        <v>35</v>
      </c>
      <c r="AM22" s="12" t="s">
        <v>36</v>
      </c>
      <c r="AN22" s="12" t="s">
        <v>38</v>
      </c>
      <c r="AO22" s="12" t="s">
        <v>39</v>
      </c>
      <c r="AP22" s="12" t="s">
        <v>40</v>
      </c>
      <c r="AQ22" s="12" t="s">
        <v>41</v>
      </c>
      <c r="AR22" s="12" t="s">
        <v>42</v>
      </c>
      <c r="AS22" s="12" t="s">
        <v>43</v>
      </c>
      <c r="AT22" s="12" t="s">
        <v>44</v>
      </c>
      <c r="AU22" s="12" t="s">
        <v>45</v>
      </c>
      <c r="AV22" s="12" t="s">
        <v>46</v>
      </c>
      <c r="AW22" s="12" t="s">
        <v>47</v>
      </c>
      <c r="AX22" s="12" t="s">
        <v>48</v>
      </c>
      <c r="AY22" s="12" t="s">
        <v>49</v>
      </c>
      <c r="AZ22" s="12" t="s">
        <v>50</v>
      </c>
      <c r="BA22" s="12" t="s">
        <v>51</v>
      </c>
      <c r="BB22" s="12" t="s">
        <v>52</v>
      </c>
      <c r="BC22" s="12" t="s">
        <v>53</v>
      </c>
      <c r="BD22" s="12" t="s">
        <v>54</v>
      </c>
      <c r="BE22" s="12" t="s">
        <v>55</v>
      </c>
      <c r="BF22" s="12" t="s">
        <v>56</v>
      </c>
      <c r="BG22" s="12" t="s">
        <v>57</v>
      </c>
      <c r="BH22" s="12" t="s">
        <v>58</v>
      </c>
      <c r="BI22" s="12" t="s">
        <v>59</v>
      </c>
      <c r="BJ22" s="12" t="s">
        <v>60</v>
      </c>
      <c r="BK22" s="12" t="s">
        <v>61</v>
      </c>
      <c r="BL22" s="12" t="s">
        <v>62</v>
      </c>
      <c r="BM22" s="12" t="s">
        <v>63</v>
      </c>
      <c r="BN22" s="12" t="s">
        <v>64</v>
      </c>
      <c r="BO22" s="12" t="s">
        <v>65</v>
      </c>
      <c r="BP22" s="12" t="s">
        <v>66</v>
      </c>
      <c r="BQ22" s="12" t="s">
        <v>67</v>
      </c>
      <c r="BR22" s="12" t="s">
        <v>68</v>
      </c>
      <c r="BS22" s="12" t="s">
        <v>69</v>
      </c>
      <c r="BT22" s="12" t="s">
        <v>70</v>
      </c>
      <c r="BU22" s="12" t="s">
        <v>71</v>
      </c>
      <c r="BV22" s="12" t="s">
        <v>72</v>
      </c>
      <c r="BW22" s="12" t="s">
        <v>76</v>
      </c>
      <c r="BX22" s="12" t="s">
        <v>77</v>
      </c>
      <c r="BY22" s="12" t="s">
        <v>78</v>
      </c>
      <c r="BZ22" s="12" t="s">
        <v>79</v>
      </c>
      <c r="CA22" s="12" t="s">
        <v>80</v>
      </c>
      <c r="CB22" s="12" t="s">
        <v>100</v>
      </c>
      <c r="CC22" s="12" t="s">
        <v>101</v>
      </c>
      <c r="CD22" s="12">
        <v>8</v>
      </c>
    </row>
    <row r="23" spans="1:82" s="11" customFormat="1" ht="31.5">
      <c r="A23" s="84">
        <v>0</v>
      </c>
      <c r="B23" s="85" t="s">
        <v>548</v>
      </c>
      <c r="C23" s="86" t="s">
        <v>416</v>
      </c>
      <c r="D23" s="86" t="s">
        <v>416</v>
      </c>
      <c r="E23" s="124">
        <f>L23+S23+Z23+AG23</f>
        <v>0.16</v>
      </c>
      <c r="F23" s="124">
        <f t="shared" ref="F23:K23" si="0">M23+T23+AA23+AH23</f>
        <v>0</v>
      </c>
      <c r="G23" s="124">
        <f t="shared" si="0"/>
        <v>0.93540000000000001</v>
      </c>
      <c r="H23" s="124">
        <f t="shared" si="0"/>
        <v>0.03</v>
      </c>
      <c r="I23" s="124">
        <f t="shared" si="0"/>
        <v>7.1600000000000011E-2</v>
      </c>
      <c r="J23" s="124">
        <f t="shared" si="0"/>
        <v>0</v>
      </c>
      <c r="K23" s="124">
        <f t="shared" si="0"/>
        <v>2</v>
      </c>
      <c r="L23" s="124">
        <f t="shared" ref="L23:AA23" si="1">SUM(L24:L28)</f>
        <v>0</v>
      </c>
      <c r="M23" s="124">
        <f t="shared" si="1"/>
        <v>0</v>
      </c>
      <c r="N23" s="124">
        <f t="shared" si="1"/>
        <v>0</v>
      </c>
      <c r="O23" s="124">
        <f t="shared" si="1"/>
        <v>0</v>
      </c>
      <c r="P23" s="124">
        <f t="shared" si="1"/>
        <v>6.4600000000000005E-2</v>
      </c>
      <c r="Q23" s="124">
        <f t="shared" si="1"/>
        <v>0</v>
      </c>
      <c r="R23" s="124">
        <f t="shared" si="1"/>
        <v>0</v>
      </c>
      <c r="S23" s="124">
        <f t="shared" si="1"/>
        <v>0</v>
      </c>
      <c r="T23" s="124">
        <f t="shared" si="1"/>
        <v>0</v>
      </c>
      <c r="U23" s="124">
        <f t="shared" si="1"/>
        <v>0</v>
      </c>
      <c r="V23" s="124">
        <f t="shared" si="1"/>
        <v>0</v>
      </c>
      <c r="W23" s="124">
        <f t="shared" si="1"/>
        <v>0</v>
      </c>
      <c r="X23" s="124">
        <f t="shared" si="1"/>
        <v>0</v>
      </c>
      <c r="Y23" s="124">
        <f t="shared" si="1"/>
        <v>0</v>
      </c>
      <c r="Z23" s="124">
        <f t="shared" si="1"/>
        <v>0</v>
      </c>
      <c r="AA23" s="124">
        <f t="shared" si="1"/>
        <v>0</v>
      </c>
      <c r="AB23" s="124">
        <f>SUM(AB24:AB28)</f>
        <v>0.2354</v>
      </c>
      <c r="AC23" s="124">
        <v>0</v>
      </c>
      <c r="AD23" s="124">
        <v>0</v>
      </c>
      <c r="AE23" s="124">
        <v>0</v>
      </c>
      <c r="AF23" s="124">
        <v>0</v>
      </c>
      <c r="AG23" s="124">
        <f t="shared" ref="AG23:AH23" si="2">AG24+AG25</f>
        <v>0.16</v>
      </c>
      <c r="AH23" s="124">
        <f t="shared" si="2"/>
        <v>0</v>
      </c>
      <c r="AI23" s="124">
        <f>AI24+AI25</f>
        <v>0.7</v>
      </c>
      <c r="AJ23" s="124">
        <f t="shared" ref="AJ23" si="3">AJ24+AJ25</f>
        <v>0.03</v>
      </c>
      <c r="AK23" s="124">
        <f t="shared" ref="AK23:AL23" si="4">AK24+AK25</f>
        <v>7.0000000000000001E-3</v>
      </c>
      <c r="AL23" s="124">
        <f t="shared" si="4"/>
        <v>0</v>
      </c>
      <c r="AM23" s="124">
        <f t="shared" ref="AM23" si="5">AM24+AM25</f>
        <v>2</v>
      </c>
      <c r="AN23" s="124">
        <f>AU23+BB23+BI23+BP23</f>
        <v>0</v>
      </c>
      <c r="AO23" s="124">
        <f t="shared" ref="AO23:AO110" si="6">AV23+BC23+BJ23+BQ23</f>
        <v>0</v>
      </c>
      <c r="AP23" s="124">
        <f t="shared" ref="AP23:AP110" si="7">AW23+BD23+BK23+BR23</f>
        <v>0</v>
      </c>
      <c r="AQ23" s="124">
        <f t="shared" ref="AQ23:AQ110" si="8">AX23+BE23+BL23+BS23</f>
        <v>0</v>
      </c>
      <c r="AR23" s="124">
        <f t="shared" ref="AR23:AR110" si="9">AY23+BF23+BM23+BT23</f>
        <v>6.4600000000000005E-2</v>
      </c>
      <c r="AS23" s="124">
        <f t="shared" ref="AS23:AS110" si="10">AZ23+BG23+BN23+BU23</f>
        <v>0</v>
      </c>
      <c r="AT23" s="124">
        <f t="shared" ref="AT23:AT110" si="11">BA23+BH23+BO23+BV23</f>
        <v>0</v>
      </c>
      <c r="AU23" s="124">
        <f>AU24+AU25+AU26+AU27+AU28+AU29</f>
        <v>0</v>
      </c>
      <c r="AV23" s="124">
        <f t="shared" ref="AV23:BV23" si="12">AV24+AV25+AV26+AV27+AV28+AV29</f>
        <v>0</v>
      </c>
      <c r="AW23" s="124">
        <f t="shared" si="12"/>
        <v>0</v>
      </c>
      <c r="AX23" s="124">
        <f t="shared" si="12"/>
        <v>0</v>
      </c>
      <c r="AY23" s="124">
        <f t="shared" si="12"/>
        <v>6.4600000000000005E-2</v>
      </c>
      <c r="AZ23" s="124">
        <f t="shared" si="12"/>
        <v>0</v>
      </c>
      <c r="BA23" s="124">
        <f t="shared" si="12"/>
        <v>0</v>
      </c>
      <c r="BB23" s="124">
        <f t="shared" si="12"/>
        <v>0</v>
      </c>
      <c r="BC23" s="124">
        <f t="shared" si="12"/>
        <v>0</v>
      </c>
      <c r="BD23" s="124">
        <f t="shared" si="12"/>
        <v>0</v>
      </c>
      <c r="BE23" s="124">
        <f t="shared" si="12"/>
        <v>0</v>
      </c>
      <c r="BF23" s="124">
        <f t="shared" si="12"/>
        <v>0</v>
      </c>
      <c r="BG23" s="124">
        <f t="shared" si="12"/>
        <v>0</v>
      </c>
      <c r="BH23" s="124">
        <f t="shared" si="12"/>
        <v>0</v>
      </c>
      <c r="BI23" s="124">
        <f t="shared" si="12"/>
        <v>0</v>
      </c>
      <c r="BJ23" s="124">
        <f t="shared" si="12"/>
        <v>0</v>
      </c>
      <c r="BK23" s="124">
        <f t="shared" si="12"/>
        <v>0</v>
      </c>
      <c r="BL23" s="124">
        <f t="shared" si="12"/>
        <v>0</v>
      </c>
      <c r="BM23" s="124">
        <f t="shared" si="12"/>
        <v>0</v>
      </c>
      <c r="BN23" s="124">
        <f t="shared" si="12"/>
        <v>0</v>
      </c>
      <c r="BO23" s="124">
        <f t="shared" si="12"/>
        <v>0</v>
      </c>
      <c r="BP23" s="124">
        <f t="shared" si="12"/>
        <v>0</v>
      </c>
      <c r="BQ23" s="124">
        <f t="shared" si="12"/>
        <v>0</v>
      </c>
      <c r="BR23" s="124">
        <f t="shared" si="12"/>
        <v>0</v>
      </c>
      <c r="BS23" s="124">
        <f t="shared" si="12"/>
        <v>0</v>
      </c>
      <c r="BT23" s="124">
        <f t="shared" si="12"/>
        <v>0</v>
      </c>
      <c r="BU23" s="124">
        <f t="shared" si="12"/>
        <v>0</v>
      </c>
      <c r="BV23" s="124">
        <f t="shared" si="12"/>
        <v>0</v>
      </c>
      <c r="BW23" s="124">
        <f>AN23-E23</f>
        <v>-0.16</v>
      </c>
      <c r="BX23" s="124">
        <f t="shared" ref="BX23:CC23" si="13">AO23-F23</f>
        <v>0</v>
      </c>
      <c r="BY23" s="124">
        <f t="shared" si="13"/>
        <v>-0.93540000000000001</v>
      </c>
      <c r="BZ23" s="124">
        <f t="shared" si="13"/>
        <v>-0.03</v>
      </c>
      <c r="CA23" s="124">
        <f t="shared" si="13"/>
        <v>-7.0000000000000062E-3</v>
      </c>
      <c r="CB23" s="124">
        <f t="shared" si="13"/>
        <v>0</v>
      </c>
      <c r="CC23" s="124">
        <f t="shared" si="13"/>
        <v>-2</v>
      </c>
      <c r="CD23" s="101" t="s">
        <v>416</v>
      </c>
    </row>
    <row r="24" spans="1:82" s="11" customFormat="1" ht="31.5">
      <c r="A24" s="88" t="s">
        <v>417</v>
      </c>
      <c r="B24" s="89" t="s">
        <v>418</v>
      </c>
      <c r="C24" s="90" t="s">
        <v>416</v>
      </c>
      <c r="D24" s="90" t="s">
        <v>416</v>
      </c>
      <c r="E24" s="125">
        <f t="shared" ref="E24:E111" si="14">L24+S24+Z24+AG24</f>
        <v>0</v>
      </c>
      <c r="F24" s="125">
        <f t="shared" ref="F24:F111" si="15">M24+T24+AA24+AH24</f>
        <v>0</v>
      </c>
      <c r="G24" s="125">
        <f t="shared" ref="G24:G111" si="16">N24+U24+AB24+AI24</f>
        <v>0.2354</v>
      </c>
      <c r="H24" s="125">
        <f t="shared" ref="H24:H111" si="17">O24+V24+AC24+AJ24</f>
        <v>0</v>
      </c>
      <c r="I24" s="125">
        <f t="shared" ref="I24:I111" si="18">P24+W24+AD24+AK24</f>
        <v>6.4600000000000005E-2</v>
      </c>
      <c r="J24" s="125">
        <f t="shared" ref="J24:J111" si="19">Q24+X24+AE24+AL24</f>
        <v>0</v>
      </c>
      <c r="K24" s="125">
        <f t="shared" ref="K24:K111" si="20">R24+Y24+AF24+AM24</f>
        <v>0</v>
      </c>
      <c r="L24" s="125">
        <f t="shared" ref="L24:AA24" si="21">L30</f>
        <v>0</v>
      </c>
      <c r="M24" s="125">
        <f t="shared" si="21"/>
        <v>0</v>
      </c>
      <c r="N24" s="125">
        <f t="shared" si="21"/>
        <v>0</v>
      </c>
      <c r="O24" s="125">
        <f t="shared" si="21"/>
        <v>0</v>
      </c>
      <c r="P24" s="125">
        <f t="shared" si="21"/>
        <v>6.4600000000000005E-2</v>
      </c>
      <c r="Q24" s="125">
        <f t="shared" si="21"/>
        <v>0</v>
      </c>
      <c r="R24" s="125">
        <f t="shared" si="21"/>
        <v>0</v>
      </c>
      <c r="S24" s="125">
        <f t="shared" si="21"/>
        <v>0</v>
      </c>
      <c r="T24" s="125">
        <f t="shared" si="21"/>
        <v>0</v>
      </c>
      <c r="U24" s="125">
        <f t="shared" si="21"/>
        <v>0</v>
      </c>
      <c r="V24" s="125">
        <f t="shared" si="21"/>
        <v>0</v>
      </c>
      <c r="W24" s="125">
        <f t="shared" si="21"/>
        <v>0</v>
      </c>
      <c r="X24" s="125">
        <f t="shared" si="21"/>
        <v>0</v>
      </c>
      <c r="Y24" s="125">
        <f t="shared" si="21"/>
        <v>0</v>
      </c>
      <c r="Z24" s="125">
        <f t="shared" si="21"/>
        <v>0</v>
      </c>
      <c r="AA24" s="125">
        <f t="shared" si="21"/>
        <v>0</v>
      </c>
      <c r="AB24" s="125">
        <f>AB30</f>
        <v>0.2354</v>
      </c>
      <c r="AC24" s="125">
        <v>0</v>
      </c>
      <c r="AD24" s="125">
        <v>0</v>
      </c>
      <c r="AE24" s="125">
        <v>0</v>
      </c>
      <c r="AF24" s="125">
        <v>0</v>
      </c>
      <c r="AG24" s="125">
        <f t="shared" ref="AG24:AH24" si="22">AG30</f>
        <v>0</v>
      </c>
      <c r="AH24" s="125">
        <f t="shared" si="22"/>
        <v>0</v>
      </c>
      <c r="AI24" s="125">
        <f>AI30</f>
        <v>0</v>
      </c>
      <c r="AJ24" s="125">
        <f t="shared" ref="AJ24:AL24" si="23">AJ30</f>
        <v>0</v>
      </c>
      <c r="AK24" s="125">
        <f t="shared" si="23"/>
        <v>0</v>
      </c>
      <c r="AL24" s="125">
        <f t="shared" si="23"/>
        <v>0</v>
      </c>
      <c r="AM24" s="125">
        <v>0</v>
      </c>
      <c r="AN24" s="125">
        <f t="shared" ref="AN24:AN111" si="24">AU24+BB24+BI24+BP24</f>
        <v>0</v>
      </c>
      <c r="AO24" s="125">
        <f t="shared" si="6"/>
        <v>0</v>
      </c>
      <c r="AP24" s="125">
        <f t="shared" si="7"/>
        <v>0</v>
      </c>
      <c r="AQ24" s="125">
        <f t="shared" si="8"/>
        <v>0</v>
      </c>
      <c r="AR24" s="125">
        <f t="shared" si="9"/>
        <v>6.4600000000000005E-2</v>
      </c>
      <c r="AS24" s="125">
        <f t="shared" si="10"/>
        <v>0</v>
      </c>
      <c r="AT24" s="125">
        <f t="shared" si="11"/>
        <v>0</v>
      </c>
      <c r="AU24" s="125">
        <f>AU30</f>
        <v>0</v>
      </c>
      <c r="AV24" s="125">
        <f t="shared" ref="AV24:BV24" si="25">AV30</f>
        <v>0</v>
      </c>
      <c r="AW24" s="125">
        <f t="shared" si="25"/>
        <v>0</v>
      </c>
      <c r="AX24" s="125">
        <f t="shared" si="25"/>
        <v>0</v>
      </c>
      <c r="AY24" s="125">
        <f t="shared" si="25"/>
        <v>6.4600000000000005E-2</v>
      </c>
      <c r="AZ24" s="125">
        <f t="shared" si="25"/>
        <v>0</v>
      </c>
      <c r="BA24" s="125">
        <f t="shared" si="25"/>
        <v>0</v>
      </c>
      <c r="BB24" s="125">
        <f t="shared" si="25"/>
        <v>0</v>
      </c>
      <c r="BC24" s="125">
        <f t="shared" si="25"/>
        <v>0</v>
      </c>
      <c r="BD24" s="125">
        <f t="shared" si="25"/>
        <v>0</v>
      </c>
      <c r="BE24" s="125">
        <f t="shared" si="25"/>
        <v>0</v>
      </c>
      <c r="BF24" s="125">
        <f t="shared" si="25"/>
        <v>0</v>
      </c>
      <c r="BG24" s="125">
        <f t="shared" si="25"/>
        <v>0</v>
      </c>
      <c r="BH24" s="125">
        <f t="shared" si="25"/>
        <v>0</v>
      </c>
      <c r="BI24" s="125">
        <f t="shared" si="25"/>
        <v>0</v>
      </c>
      <c r="BJ24" s="125">
        <f t="shared" si="25"/>
        <v>0</v>
      </c>
      <c r="BK24" s="125">
        <f t="shared" si="25"/>
        <v>0</v>
      </c>
      <c r="BL24" s="125">
        <f t="shared" si="25"/>
        <v>0</v>
      </c>
      <c r="BM24" s="125">
        <f t="shared" si="25"/>
        <v>0</v>
      </c>
      <c r="BN24" s="125">
        <f t="shared" si="25"/>
        <v>0</v>
      </c>
      <c r="BO24" s="125">
        <f t="shared" si="25"/>
        <v>0</v>
      </c>
      <c r="BP24" s="125">
        <f t="shared" si="25"/>
        <v>0</v>
      </c>
      <c r="BQ24" s="125">
        <f t="shared" si="25"/>
        <v>0</v>
      </c>
      <c r="BR24" s="125">
        <f t="shared" si="25"/>
        <v>0</v>
      </c>
      <c r="BS24" s="125">
        <f t="shared" si="25"/>
        <v>0</v>
      </c>
      <c r="BT24" s="125">
        <f t="shared" si="25"/>
        <v>0</v>
      </c>
      <c r="BU24" s="125">
        <f t="shared" si="25"/>
        <v>0</v>
      </c>
      <c r="BV24" s="125">
        <f t="shared" si="25"/>
        <v>0</v>
      </c>
      <c r="BW24" s="125">
        <f t="shared" ref="BW24:BW111" si="26">AN24-E24</f>
        <v>0</v>
      </c>
      <c r="BX24" s="125">
        <f t="shared" ref="BX24:BX111" si="27">AO24-F24</f>
        <v>0</v>
      </c>
      <c r="BY24" s="125">
        <f t="shared" ref="BY24:BY111" si="28">AP24-G24</f>
        <v>-0.2354</v>
      </c>
      <c r="BZ24" s="125">
        <f t="shared" ref="BZ24:BZ111" si="29">AQ24-H24</f>
        <v>0</v>
      </c>
      <c r="CA24" s="125">
        <f t="shared" ref="CA24:CA111" si="30">AR24-I24</f>
        <v>0</v>
      </c>
      <c r="CB24" s="125">
        <f t="shared" ref="CB24:CB111" si="31">AS24-J24</f>
        <v>0</v>
      </c>
      <c r="CC24" s="125">
        <f t="shared" ref="CC24:CC111" si="32">AT24-K24</f>
        <v>0</v>
      </c>
      <c r="CD24" s="101" t="s">
        <v>416</v>
      </c>
    </row>
    <row r="25" spans="1:82" s="11" customFormat="1" ht="47.25">
      <c r="A25" s="88" t="s">
        <v>419</v>
      </c>
      <c r="B25" s="89" t="s">
        <v>222</v>
      </c>
      <c r="C25" s="90" t="s">
        <v>416</v>
      </c>
      <c r="D25" s="90" t="s">
        <v>416</v>
      </c>
      <c r="E25" s="125">
        <f t="shared" si="14"/>
        <v>0.16</v>
      </c>
      <c r="F25" s="125">
        <f t="shared" si="15"/>
        <v>0</v>
      </c>
      <c r="G25" s="125">
        <f t="shared" si="16"/>
        <v>0.7</v>
      </c>
      <c r="H25" s="125">
        <f t="shared" si="17"/>
        <v>0.03</v>
      </c>
      <c r="I25" s="125">
        <f t="shared" si="18"/>
        <v>7.0000000000000001E-3</v>
      </c>
      <c r="J25" s="125">
        <f t="shared" si="19"/>
        <v>0</v>
      </c>
      <c r="K25" s="125">
        <f t="shared" si="20"/>
        <v>2</v>
      </c>
      <c r="L25" s="125">
        <f t="shared" ref="L25:AL25" si="33">L75</f>
        <v>0</v>
      </c>
      <c r="M25" s="125">
        <f t="shared" si="33"/>
        <v>0</v>
      </c>
      <c r="N25" s="125">
        <f t="shared" si="33"/>
        <v>0</v>
      </c>
      <c r="O25" s="125">
        <f t="shared" si="33"/>
        <v>0</v>
      </c>
      <c r="P25" s="125">
        <f t="shared" si="33"/>
        <v>0</v>
      </c>
      <c r="Q25" s="125">
        <f t="shared" si="33"/>
        <v>0</v>
      </c>
      <c r="R25" s="125">
        <f t="shared" si="33"/>
        <v>0</v>
      </c>
      <c r="S25" s="125">
        <f t="shared" si="33"/>
        <v>0</v>
      </c>
      <c r="T25" s="125">
        <f t="shared" si="33"/>
        <v>0</v>
      </c>
      <c r="U25" s="125">
        <f t="shared" si="33"/>
        <v>0</v>
      </c>
      <c r="V25" s="125">
        <f t="shared" si="33"/>
        <v>0</v>
      </c>
      <c r="W25" s="125">
        <f t="shared" si="33"/>
        <v>0</v>
      </c>
      <c r="X25" s="125">
        <f t="shared" si="33"/>
        <v>0</v>
      </c>
      <c r="Y25" s="125">
        <f t="shared" si="33"/>
        <v>0</v>
      </c>
      <c r="Z25" s="125">
        <f t="shared" si="33"/>
        <v>0</v>
      </c>
      <c r="AA25" s="125">
        <f t="shared" si="33"/>
        <v>0</v>
      </c>
      <c r="AB25" s="125">
        <f t="shared" si="33"/>
        <v>0</v>
      </c>
      <c r="AC25" s="125">
        <f t="shared" si="33"/>
        <v>0</v>
      </c>
      <c r="AD25" s="125">
        <f t="shared" si="33"/>
        <v>0</v>
      </c>
      <c r="AE25" s="125">
        <f t="shared" si="33"/>
        <v>0</v>
      </c>
      <c r="AF25" s="125">
        <f t="shared" si="33"/>
        <v>0</v>
      </c>
      <c r="AG25" s="125">
        <f t="shared" si="33"/>
        <v>0.16</v>
      </c>
      <c r="AH25" s="125">
        <f t="shared" si="33"/>
        <v>0</v>
      </c>
      <c r="AI25" s="125">
        <f t="shared" si="33"/>
        <v>0.7</v>
      </c>
      <c r="AJ25" s="125">
        <f t="shared" si="33"/>
        <v>0.03</v>
      </c>
      <c r="AK25" s="125">
        <f t="shared" si="33"/>
        <v>7.0000000000000001E-3</v>
      </c>
      <c r="AL25" s="125">
        <f t="shared" si="33"/>
        <v>0</v>
      </c>
      <c r="AM25" s="125">
        <f>AM75</f>
        <v>2</v>
      </c>
      <c r="AN25" s="125">
        <f t="shared" si="24"/>
        <v>0</v>
      </c>
      <c r="AO25" s="125">
        <f t="shared" si="6"/>
        <v>0</v>
      </c>
      <c r="AP25" s="125">
        <f t="shared" si="7"/>
        <v>0</v>
      </c>
      <c r="AQ25" s="125">
        <f t="shared" si="8"/>
        <v>0</v>
      </c>
      <c r="AR25" s="125">
        <f t="shared" si="9"/>
        <v>0</v>
      </c>
      <c r="AS25" s="125">
        <f t="shared" si="10"/>
        <v>0</v>
      </c>
      <c r="AT25" s="125">
        <f t="shared" si="11"/>
        <v>0</v>
      </c>
      <c r="AU25" s="125">
        <f>AU74</f>
        <v>0</v>
      </c>
      <c r="AV25" s="125">
        <f t="shared" ref="AV25:BV25" si="34">AV74</f>
        <v>0</v>
      </c>
      <c r="AW25" s="125">
        <f t="shared" si="34"/>
        <v>0</v>
      </c>
      <c r="AX25" s="125">
        <f t="shared" si="34"/>
        <v>0</v>
      </c>
      <c r="AY25" s="125">
        <f t="shared" si="34"/>
        <v>0</v>
      </c>
      <c r="AZ25" s="125">
        <f t="shared" si="34"/>
        <v>0</v>
      </c>
      <c r="BA25" s="125">
        <f t="shared" si="34"/>
        <v>0</v>
      </c>
      <c r="BB25" s="125">
        <f t="shared" si="34"/>
        <v>0</v>
      </c>
      <c r="BC25" s="125">
        <f t="shared" si="34"/>
        <v>0</v>
      </c>
      <c r="BD25" s="125">
        <f t="shared" si="34"/>
        <v>0</v>
      </c>
      <c r="BE25" s="125">
        <f t="shared" si="34"/>
        <v>0</v>
      </c>
      <c r="BF25" s="125">
        <f t="shared" si="34"/>
        <v>0</v>
      </c>
      <c r="BG25" s="125">
        <f t="shared" si="34"/>
        <v>0</v>
      </c>
      <c r="BH25" s="125">
        <f t="shared" si="34"/>
        <v>0</v>
      </c>
      <c r="BI25" s="125">
        <f t="shared" si="34"/>
        <v>0</v>
      </c>
      <c r="BJ25" s="125">
        <f t="shared" si="34"/>
        <v>0</v>
      </c>
      <c r="BK25" s="125">
        <f t="shared" si="34"/>
        <v>0</v>
      </c>
      <c r="BL25" s="125">
        <f t="shared" si="34"/>
        <v>0</v>
      </c>
      <c r="BM25" s="125">
        <f t="shared" si="34"/>
        <v>0</v>
      </c>
      <c r="BN25" s="125">
        <f t="shared" si="34"/>
        <v>0</v>
      </c>
      <c r="BO25" s="125">
        <f t="shared" si="34"/>
        <v>0</v>
      </c>
      <c r="BP25" s="125">
        <f t="shared" si="34"/>
        <v>0</v>
      </c>
      <c r="BQ25" s="125">
        <f t="shared" si="34"/>
        <v>0</v>
      </c>
      <c r="BR25" s="125">
        <f t="shared" si="34"/>
        <v>0</v>
      </c>
      <c r="BS25" s="125">
        <f t="shared" si="34"/>
        <v>0</v>
      </c>
      <c r="BT25" s="125">
        <f t="shared" si="34"/>
        <v>0</v>
      </c>
      <c r="BU25" s="125">
        <f t="shared" si="34"/>
        <v>0</v>
      </c>
      <c r="BV25" s="125">
        <f t="shared" si="34"/>
        <v>0</v>
      </c>
      <c r="BW25" s="125">
        <f t="shared" si="26"/>
        <v>-0.16</v>
      </c>
      <c r="BX25" s="125">
        <f t="shared" si="27"/>
        <v>0</v>
      </c>
      <c r="BY25" s="125">
        <f t="shared" si="28"/>
        <v>-0.7</v>
      </c>
      <c r="BZ25" s="125">
        <f t="shared" si="29"/>
        <v>-0.03</v>
      </c>
      <c r="CA25" s="125">
        <f t="shared" si="30"/>
        <v>-7.0000000000000001E-3</v>
      </c>
      <c r="CB25" s="125">
        <f t="shared" si="31"/>
        <v>0</v>
      </c>
      <c r="CC25" s="125">
        <f t="shared" si="32"/>
        <v>-2</v>
      </c>
      <c r="CD25" s="101" t="s">
        <v>416</v>
      </c>
    </row>
    <row r="26" spans="1:82" s="11" customFormat="1" ht="94.5">
      <c r="A26" s="88" t="s">
        <v>420</v>
      </c>
      <c r="B26" s="89" t="s">
        <v>223</v>
      </c>
      <c r="C26" s="90" t="s">
        <v>416</v>
      </c>
      <c r="D26" s="90" t="s">
        <v>416</v>
      </c>
      <c r="E26" s="125">
        <f t="shared" si="14"/>
        <v>0</v>
      </c>
      <c r="F26" s="125">
        <f t="shared" si="15"/>
        <v>0</v>
      </c>
      <c r="G26" s="125">
        <f t="shared" si="16"/>
        <v>0</v>
      </c>
      <c r="H26" s="125">
        <f t="shared" si="17"/>
        <v>0</v>
      </c>
      <c r="I26" s="125">
        <f t="shared" si="18"/>
        <v>0</v>
      </c>
      <c r="J26" s="125">
        <f t="shared" si="19"/>
        <v>0</v>
      </c>
      <c r="K26" s="125">
        <f t="shared" si="20"/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f t="shared" si="24"/>
        <v>0</v>
      </c>
      <c r="AO26" s="125">
        <f t="shared" si="6"/>
        <v>0</v>
      </c>
      <c r="AP26" s="125">
        <f t="shared" si="7"/>
        <v>0</v>
      </c>
      <c r="AQ26" s="125">
        <f t="shared" si="8"/>
        <v>0</v>
      </c>
      <c r="AR26" s="125">
        <f t="shared" si="9"/>
        <v>0</v>
      </c>
      <c r="AS26" s="125">
        <f t="shared" si="10"/>
        <v>0</v>
      </c>
      <c r="AT26" s="125">
        <f t="shared" si="11"/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125">
        <v>0</v>
      </c>
      <c r="BG26" s="125">
        <v>0</v>
      </c>
      <c r="BH26" s="125">
        <v>0</v>
      </c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0</v>
      </c>
      <c r="BS26" s="125">
        <v>0</v>
      </c>
      <c r="BT26" s="125">
        <v>0</v>
      </c>
      <c r="BU26" s="125">
        <v>0</v>
      </c>
      <c r="BV26" s="125">
        <v>0</v>
      </c>
      <c r="BW26" s="125">
        <f t="shared" si="26"/>
        <v>0</v>
      </c>
      <c r="BX26" s="125">
        <f t="shared" si="27"/>
        <v>0</v>
      </c>
      <c r="BY26" s="125">
        <f t="shared" si="28"/>
        <v>0</v>
      </c>
      <c r="BZ26" s="125">
        <f t="shared" si="29"/>
        <v>0</v>
      </c>
      <c r="CA26" s="125">
        <f t="shared" si="30"/>
        <v>0</v>
      </c>
      <c r="CB26" s="125">
        <f t="shared" si="31"/>
        <v>0</v>
      </c>
      <c r="CC26" s="125">
        <f t="shared" si="32"/>
        <v>0</v>
      </c>
      <c r="CD26" s="101" t="s">
        <v>416</v>
      </c>
    </row>
    <row r="27" spans="1:82" s="11" customFormat="1" ht="47.25">
      <c r="A27" s="88" t="s">
        <v>421</v>
      </c>
      <c r="B27" s="89" t="s">
        <v>422</v>
      </c>
      <c r="C27" s="90" t="s">
        <v>416</v>
      </c>
      <c r="D27" s="90" t="s">
        <v>416</v>
      </c>
      <c r="E27" s="125">
        <f t="shared" si="14"/>
        <v>0</v>
      </c>
      <c r="F27" s="125">
        <f t="shared" si="15"/>
        <v>0</v>
      </c>
      <c r="G27" s="125">
        <f t="shared" si="16"/>
        <v>0</v>
      </c>
      <c r="H27" s="125">
        <f t="shared" si="17"/>
        <v>0</v>
      </c>
      <c r="I27" s="125">
        <f t="shared" si="18"/>
        <v>0</v>
      </c>
      <c r="J27" s="125">
        <f t="shared" si="19"/>
        <v>0</v>
      </c>
      <c r="K27" s="125">
        <f t="shared" si="20"/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f t="shared" si="24"/>
        <v>0</v>
      </c>
      <c r="AO27" s="125">
        <f t="shared" si="6"/>
        <v>0</v>
      </c>
      <c r="AP27" s="125">
        <f t="shared" si="7"/>
        <v>0</v>
      </c>
      <c r="AQ27" s="125">
        <f t="shared" si="8"/>
        <v>0</v>
      </c>
      <c r="AR27" s="125">
        <f t="shared" si="9"/>
        <v>0</v>
      </c>
      <c r="AS27" s="125">
        <f t="shared" si="10"/>
        <v>0</v>
      </c>
      <c r="AT27" s="125">
        <f t="shared" si="11"/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v>0</v>
      </c>
      <c r="BS27" s="125">
        <v>0</v>
      </c>
      <c r="BT27" s="125">
        <v>0</v>
      </c>
      <c r="BU27" s="125">
        <v>0</v>
      </c>
      <c r="BV27" s="125">
        <v>0</v>
      </c>
      <c r="BW27" s="125">
        <f t="shared" si="26"/>
        <v>0</v>
      </c>
      <c r="BX27" s="125">
        <f t="shared" si="27"/>
        <v>0</v>
      </c>
      <c r="BY27" s="125">
        <f t="shared" si="28"/>
        <v>0</v>
      </c>
      <c r="BZ27" s="125">
        <f t="shared" si="29"/>
        <v>0</v>
      </c>
      <c r="CA27" s="125">
        <f t="shared" si="30"/>
        <v>0</v>
      </c>
      <c r="CB27" s="125">
        <f t="shared" si="31"/>
        <v>0</v>
      </c>
      <c r="CC27" s="125">
        <f t="shared" si="32"/>
        <v>0</v>
      </c>
      <c r="CD27" s="101" t="s">
        <v>416</v>
      </c>
    </row>
    <row r="28" spans="1:82" s="11" customFormat="1" ht="63">
      <c r="A28" s="88" t="s">
        <v>423</v>
      </c>
      <c r="B28" s="89" t="s">
        <v>424</v>
      </c>
      <c r="C28" s="90" t="s">
        <v>416</v>
      </c>
      <c r="D28" s="90" t="s">
        <v>416</v>
      </c>
      <c r="E28" s="125">
        <f t="shared" si="14"/>
        <v>0</v>
      </c>
      <c r="F28" s="125">
        <f t="shared" si="15"/>
        <v>0</v>
      </c>
      <c r="G28" s="125">
        <f t="shared" si="16"/>
        <v>0</v>
      </c>
      <c r="H28" s="125">
        <f t="shared" si="17"/>
        <v>0</v>
      </c>
      <c r="I28" s="125">
        <f t="shared" si="18"/>
        <v>0</v>
      </c>
      <c r="J28" s="125">
        <f t="shared" si="19"/>
        <v>0</v>
      </c>
      <c r="K28" s="125">
        <f t="shared" si="20"/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5">
        <v>0</v>
      </c>
      <c r="AM28" s="125">
        <v>0</v>
      </c>
      <c r="AN28" s="125">
        <f t="shared" si="24"/>
        <v>0</v>
      </c>
      <c r="AO28" s="125">
        <f t="shared" si="6"/>
        <v>0</v>
      </c>
      <c r="AP28" s="125">
        <f t="shared" si="7"/>
        <v>0</v>
      </c>
      <c r="AQ28" s="125">
        <f t="shared" si="8"/>
        <v>0</v>
      </c>
      <c r="AR28" s="125">
        <f t="shared" si="9"/>
        <v>0</v>
      </c>
      <c r="AS28" s="125">
        <f t="shared" si="10"/>
        <v>0</v>
      </c>
      <c r="AT28" s="125">
        <f t="shared" si="11"/>
        <v>0</v>
      </c>
      <c r="AU28" s="125">
        <v>0</v>
      </c>
      <c r="AV28" s="125">
        <v>0</v>
      </c>
      <c r="AW28" s="125">
        <v>0</v>
      </c>
      <c r="AX28" s="125">
        <v>0</v>
      </c>
      <c r="AY28" s="125">
        <v>0</v>
      </c>
      <c r="AZ28" s="125">
        <v>0</v>
      </c>
      <c r="BA28" s="125">
        <v>0</v>
      </c>
      <c r="BB28" s="125">
        <v>0</v>
      </c>
      <c r="BC28" s="125">
        <v>0</v>
      </c>
      <c r="BD28" s="125">
        <v>0</v>
      </c>
      <c r="BE28" s="125">
        <v>0</v>
      </c>
      <c r="BF28" s="125">
        <v>0</v>
      </c>
      <c r="BG28" s="125">
        <v>0</v>
      </c>
      <c r="BH28" s="125">
        <v>0</v>
      </c>
      <c r="BI28" s="125">
        <v>0</v>
      </c>
      <c r="BJ28" s="125">
        <v>0</v>
      </c>
      <c r="BK28" s="125">
        <v>0</v>
      </c>
      <c r="BL28" s="125">
        <v>0</v>
      </c>
      <c r="BM28" s="125">
        <v>0</v>
      </c>
      <c r="BN28" s="125">
        <v>0</v>
      </c>
      <c r="BO28" s="125">
        <v>0</v>
      </c>
      <c r="BP28" s="125">
        <v>0</v>
      </c>
      <c r="BQ28" s="125">
        <v>0</v>
      </c>
      <c r="BR28" s="125">
        <v>0</v>
      </c>
      <c r="BS28" s="125">
        <v>0</v>
      </c>
      <c r="BT28" s="125">
        <v>0</v>
      </c>
      <c r="BU28" s="125">
        <v>0</v>
      </c>
      <c r="BV28" s="125">
        <v>0</v>
      </c>
      <c r="BW28" s="125">
        <f t="shared" si="26"/>
        <v>0</v>
      </c>
      <c r="BX28" s="125">
        <f t="shared" si="27"/>
        <v>0</v>
      </c>
      <c r="BY28" s="125">
        <f t="shared" si="28"/>
        <v>0</v>
      </c>
      <c r="BZ28" s="125">
        <f t="shared" si="29"/>
        <v>0</v>
      </c>
      <c r="CA28" s="125">
        <f t="shared" si="30"/>
        <v>0</v>
      </c>
      <c r="CB28" s="125">
        <f t="shared" si="31"/>
        <v>0</v>
      </c>
      <c r="CC28" s="125">
        <f t="shared" si="32"/>
        <v>0</v>
      </c>
      <c r="CD28" s="101" t="s">
        <v>416</v>
      </c>
    </row>
    <row r="29" spans="1:82" s="11" customFormat="1" ht="31.5">
      <c r="A29" s="88" t="s">
        <v>425</v>
      </c>
      <c r="B29" s="89" t="s">
        <v>426</v>
      </c>
      <c r="C29" s="90" t="s">
        <v>416</v>
      </c>
      <c r="D29" s="90" t="s">
        <v>416</v>
      </c>
      <c r="E29" s="125">
        <f t="shared" si="14"/>
        <v>0</v>
      </c>
      <c r="F29" s="125">
        <f t="shared" si="15"/>
        <v>0</v>
      </c>
      <c r="G29" s="125">
        <f t="shared" si="16"/>
        <v>0</v>
      </c>
      <c r="H29" s="125">
        <f t="shared" si="17"/>
        <v>0</v>
      </c>
      <c r="I29" s="125">
        <f t="shared" si="18"/>
        <v>0</v>
      </c>
      <c r="J29" s="125">
        <f t="shared" si="19"/>
        <v>0</v>
      </c>
      <c r="K29" s="125">
        <f t="shared" si="20"/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f t="shared" si="24"/>
        <v>0</v>
      </c>
      <c r="AO29" s="125">
        <f t="shared" si="6"/>
        <v>0</v>
      </c>
      <c r="AP29" s="125">
        <f t="shared" si="7"/>
        <v>0</v>
      </c>
      <c r="AQ29" s="125">
        <f t="shared" si="8"/>
        <v>0</v>
      </c>
      <c r="AR29" s="125">
        <f t="shared" si="9"/>
        <v>0</v>
      </c>
      <c r="AS29" s="125">
        <f t="shared" si="10"/>
        <v>0</v>
      </c>
      <c r="AT29" s="125">
        <f t="shared" si="11"/>
        <v>0</v>
      </c>
      <c r="AU29" s="125">
        <v>0</v>
      </c>
      <c r="AV29" s="125">
        <v>0</v>
      </c>
      <c r="AW29" s="125">
        <v>0</v>
      </c>
      <c r="AX29" s="125">
        <v>0</v>
      </c>
      <c r="AY29" s="125">
        <v>0</v>
      </c>
      <c r="AZ29" s="125">
        <v>0</v>
      </c>
      <c r="BA29" s="125">
        <v>0</v>
      </c>
      <c r="BB29" s="125">
        <v>0</v>
      </c>
      <c r="BC29" s="125">
        <v>0</v>
      </c>
      <c r="BD29" s="125">
        <v>0</v>
      </c>
      <c r="BE29" s="125">
        <v>0</v>
      </c>
      <c r="BF29" s="125">
        <v>0</v>
      </c>
      <c r="BG29" s="125">
        <v>0</v>
      </c>
      <c r="BH29" s="125">
        <v>0</v>
      </c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0</v>
      </c>
      <c r="BO29" s="125">
        <v>0</v>
      </c>
      <c r="BP29" s="125">
        <v>0</v>
      </c>
      <c r="BQ29" s="125">
        <v>0</v>
      </c>
      <c r="BR29" s="125">
        <v>0</v>
      </c>
      <c r="BS29" s="125">
        <v>0</v>
      </c>
      <c r="BT29" s="125">
        <v>0</v>
      </c>
      <c r="BU29" s="125">
        <v>0</v>
      </c>
      <c r="BV29" s="125">
        <v>0</v>
      </c>
      <c r="BW29" s="125">
        <f t="shared" si="26"/>
        <v>0</v>
      </c>
      <c r="BX29" s="125">
        <f t="shared" si="27"/>
        <v>0</v>
      </c>
      <c r="BY29" s="125">
        <f t="shared" si="28"/>
        <v>0</v>
      </c>
      <c r="BZ29" s="125">
        <f t="shared" si="29"/>
        <v>0</v>
      </c>
      <c r="CA29" s="125">
        <f t="shared" si="30"/>
        <v>0</v>
      </c>
      <c r="CB29" s="125">
        <f t="shared" si="31"/>
        <v>0</v>
      </c>
      <c r="CC29" s="125">
        <f t="shared" si="32"/>
        <v>0</v>
      </c>
      <c r="CD29" s="101" t="s">
        <v>416</v>
      </c>
    </row>
    <row r="30" spans="1:82" s="11" customFormat="1" ht="47.25">
      <c r="A30" s="94" t="s">
        <v>224</v>
      </c>
      <c r="B30" s="95" t="s">
        <v>225</v>
      </c>
      <c r="C30" s="90" t="s">
        <v>416</v>
      </c>
      <c r="D30" s="90" t="s">
        <v>416</v>
      </c>
      <c r="E30" s="126">
        <f t="shared" si="14"/>
        <v>0</v>
      </c>
      <c r="F30" s="126">
        <f t="shared" si="15"/>
        <v>0</v>
      </c>
      <c r="G30" s="126">
        <f t="shared" si="16"/>
        <v>0.2354</v>
      </c>
      <c r="H30" s="126">
        <f t="shared" si="17"/>
        <v>0</v>
      </c>
      <c r="I30" s="126">
        <f t="shared" si="18"/>
        <v>6.4600000000000005E-2</v>
      </c>
      <c r="J30" s="126">
        <f t="shared" si="19"/>
        <v>0</v>
      </c>
      <c r="K30" s="126">
        <f t="shared" si="20"/>
        <v>0</v>
      </c>
      <c r="L30" s="126">
        <f t="shared" ref="L30:AA30" si="35">L31</f>
        <v>0</v>
      </c>
      <c r="M30" s="126">
        <f t="shared" si="35"/>
        <v>0</v>
      </c>
      <c r="N30" s="126">
        <f t="shared" si="35"/>
        <v>0</v>
      </c>
      <c r="O30" s="126">
        <f t="shared" si="35"/>
        <v>0</v>
      </c>
      <c r="P30" s="126">
        <f t="shared" si="35"/>
        <v>6.4600000000000005E-2</v>
      </c>
      <c r="Q30" s="126">
        <f t="shared" si="35"/>
        <v>0</v>
      </c>
      <c r="R30" s="126">
        <f t="shared" si="35"/>
        <v>0</v>
      </c>
      <c r="S30" s="126">
        <f t="shared" si="35"/>
        <v>0</v>
      </c>
      <c r="T30" s="126">
        <f t="shared" si="35"/>
        <v>0</v>
      </c>
      <c r="U30" s="126">
        <f t="shared" si="35"/>
        <v>0</v>
      </c>
      <c r="V30" s="126">
        <f t="shared" si="35"/>
        <v>0</v>
      </c>
      <c r="W30" s="126">
        <f t="shared" si="35"/>
        <v>0</v>
      </c>
      <c r="X30" s="126">
        <f t="shared" si="35"/>
        <v>0</v>
      </c>
      <c r="Y30" s="126">
        <f t="shared" si="35"/>
        <v>0</v>
      </c>
      <c r="Z30" s="126">
        <f t="shared" si="35"/>
        <v>0</v>
      </c>
      <c r="AA30" s="126">
        <f t="shared" si="35"/>
        <v>0</v>
      </c>
      <c r="AB30" s="126">
        <f>AB31</f>
        <v>0.2354</v>
      </c>
      <c r="AC30" s="126">
        <v>0</v>
      </c>
      <c r="AD30" s="126">
        <v>0</v>
      </c>
      <c r="AE30" s="126">
        <v>0</v>
      </c>
      <c r="AF30" s="126">
        <v>0</v>
      </c>
      <c r="AG30" s="126">
        <f t="shared" ref="AG30:AH30" si="36">AG31</f>
        <v>0</v>
      </c>
      <c r="AH30" s="126">
        <f t="shared" si="36"/>
        <v>0</v>
      </c>
      <c r="AI30" s="126">
        <f>AI31</f>
        <v>0</v>
      </c>
      <c r="AJ30" s="126">
        <f t="shared" ref="AJ30:AM30" si="37">AJ31</f>
        <v>0</v>
      </c>
      <c r="AK30" s="126">
        <f t="shared" si="37"/>
        <v>0</v>
      </c>
      <c r="AL30" s="126">
        <f t="shared" si="37"/>
        <v>0</v>
      </c>
      <c r="AM30" s="126">
        <f t="shared" si="37"/>
        <v>0</v>
      </c>
      <c r="AN30" s="126">
        <f t="shared" si="24"/>
        <v>0</v>
      </c>
      <c r="AO30" s="126">
        <f t="shared" si="6"/>
        <v>0</v>
      </c>
      <c r="AP30" s="126">
        <f t="shared" si="7"/>
        <v>0</v>
      </c>
      <c r="AQ30" s="126">
        <f t="shared" si="8"/>
        <v>0</v>
      </c>
      <c r="AR30" s="126">
        <f t="shared" si="9"/>
        <v>6.4600000000000005E-2</v>
      </c>
      <c r="AS30" s="126">
        <f t="shared" si="10"/>
        <v>0</v>
      </c>
      <c r="AT30" s="126">
        <f t="shared" si="11"/>
        <v>0</v>
      </c>
      <c r="AU30" s="126">
        <f>AU31</f>
        <v>0</v>
      </c>
      <c r="AV30" s="126">
        <f t="shared" ref="AV30:BV30" si="38">AV31</f>
        <v>0</v>
      </c>
      <c r="AW30" s="126">
        <f t="shared" si="38"/>
        <v>0</v>
      </c>
      <c r="AX30" s="126">
        <f t="shared" si="38"/>
        <v>0</v>
      </c>
      <c r="AY30" s="126">
        <f t="shared" si="38"/>
        <v>6.4600000000000005E-2</v>
      </c>
      <c r="AZ30" s="126">
        <f t="shared" si="38"/>
        <v>0</v>
      </c>
      <c r="BA30" s="126">
        <f t="shared" si="38"/>
        <v>0</v>
      </c>
      <c r="BB30" s="126">
        <f t="shared" si="38"/>
        <v>0</v>
      </c>
      <c r="BC30" s="126">
        <f t="shared" si="38"/>
        <v>0</v>
      </c>
      <c r="BD30" s="126">
        <f t="shared" si="38"/>
        <v>0</v>
      </c>
      <c r="BE30" s="126">
        <f t="shared" si="38"/>
        <v>0</v>
      </c>
      <c r="BF30" s="126">
        <f t="shared" si="38"/>
        <v>0</v>
      </c>
      <c r="BG30" s="126">
        <f t="shared" si="38"/>
        <v>0</v>
      </c>
      <c r="BH30" s="126">
        <f t="shared" si="38"/>
        <v>0</v>
      </c>
      <c r="BI30" s="126">
        <f t="shared" si="38"/>
        <v>0</v>
      </c>
      <c r="BJ30" s="126">
        <f t="shared" si="38"/>
        <v>0</v>
      </c>
      <c r="BK30" s="126">
        <f t="shared" si="38"/>
        <v>0</v>
      </c>
      <c r="BL30" s="126">
        <f t="shared" si="38"/>
        <v>0</v>
      </c>
      <c r="BM30" s="126">
        <f t="shared" si="38"/>
        <v>0</v>
      </c>
      <c r="BN30" s="126">
        <f t="shared" si="38"/>
        <v>0</v>
      </c>
      <c r="BO30" s="126">
        <f t="shared" si="38"/>
        <v>0</v>
      </c>
      <c r="BP30" s="126">
        <f t="shared" si="38"/>
        <v>0</v>
      </c>
      <c r="BQ30" s="126">
        <f t="shared" si="38"/>
        <v>0</v>
      </c>
      <c r="BR30" s="126">
        <f t="shared" si="38"/>
        <v>0</v>
      </c>
      <c r="BS30" s="126">
        <f t="shared" si="38"/>
        <v>0</v>
      </c>
      <c r="BT30" s="126">
        <f t="shared" si="38"/>
        <v>0</v>
      </c>
      <c r="BU30" s="126">
        <f t="shared" si="38"/>
        <v>0</v>
      </c>
      <c r="BV30" s="126">
        <f t="shared" si="38"/>
        <v>0</v>
      </c>
      <c r="BW30" s="126">
        <f t="shared" si="26"/>
        <v>0</v>
      </c>
      <c r="BX30" s="126">
        <f t="shared" si="27"/>
        <v>0</v>
      </c>
      <c r="BY30" s="126">
        <f t="shared" si="28"/>
        <v>-0.2354</v>
      </c>
      <c r="BZ30" s="126">
        <f t="shared" si="29"/>
        <v>0</v>
      </c>
      <c r="CA30" s="126">
        <f t="shared" si="30"/>
        <v>0</v>
      </c>
      <c r="CB30" s="126">
        <f t="shared" si="31"/>
        <v>0</v>
      </c>
      <c r="CC30" s="126">
        <f t="shared" si="32"/>
        <v>0</v>
      </c>
      <c r="CD30" s="101" t="s">
        <v>416</v>
      </c>
    </row>
    <row r="31" spans="1:82" s="11" customFormat="1" ht="78.75">
      <c r="A31" s="94" t="s">
        <v>283</v>
      </c>
      <c r="B31" s="95" t="s">
        <v>427</v>
      </c>
      <c r="C31" s="90" t="s">
        <v>416</v>
      </c>
      <c r="D31" s="90" t="s">
        <v>416</v>
      </c>
      <c r="E31" s="126">
        <f t="shared" si="14"/>
        <v>0</v>
      </c>
      <c r="F31" s="126">
        <f t="shared" si="15"/>
        <v>0</v>
      </c>
      <c r="G31" s="126">
        <f t="shared" si="16"/>
        <v>0.2354</v>
      </c>
      <c r="H31" s="126">
        <f t="shared" si="17"/>
        <v>0</v>
      </c>
      <c r="I31" s="126">
        <f t="shared" si="18"/>
        <v>6.4600000000000005E-2</v>
      </c>
      <c r="J31" s="126">
        <f t="shared" si="19"/>
        <v>0</v>
      </c>
      <c r="K31" s="126">
        <f t="shared" si="20"/>
        <v>0</v>
      </c>
      <c r="L31" s="126">
        <f t="shared" ref="L31:AA31" si="39">L32+M42</f>
        <v>0</v>
      </c>
      <c r="M31" s="126">
        <f t="shared" si="39"/>
        <v>0</v>
      </c>
      <c r="N31" s="126">
        <f t="shared" si="39"/>
        <v>0</v>
      </c>
      <c r="O31" s="126">
        <f t="shared" si="39"/>
        <v>0</v>
      </c>
      <c r="P31" s="126">
        <f t="shared" si="39"/>
        <v>6.4600000000000005E-2</v>
      </c>
      <c r="Q31" s="126">
        <f t="shared" si="39"/>
        <v>0</v>
      </c>
      <c r="R31" s="126">
        <f t="shared" si="39"/>
        <v>0</v>
      </c>
      <c r="S31" s="126">
        <f t="shared" si="39"/>
        <v>0</v>
      </c>
      <c r="T31" s="126">
        <f t="shared" si="39"/>
        <v>0</v>
      </c>
      <c r="U31" s="126">
        <f t="shared" si="39"/>
        <v>0</v>
      </c>
      <c r="V31" s="126">
        <f t="shared" si="39"/>
        <v>0</v>
      </c>
      <c r="W31" s="126">
        <f t="shared" si="39"/>
        <v>0</v>
      </c>
      <c r="X31" s="126">
        <f t="shared" si="39"/>
        <v>0</v>
      </c>
      <c r="Y31" s="126">
        <f t="shared" si="39"/>
        <v>0</v>
      </c>
      <c r="Z31" s="126">
        <f t="shared" si="39"/>
        <v>0</v>
      </c>
      <c r="AA31" s="126">
        <f t="shared" si="39"/>
        <v>0</v>
      </c>
      <c r="AB31" s="126">
        <f>AB32+AC42</f>
        <v>0.2354</v>
      </c>
      <c r="AC31" s="126">
        <v>0</v>
      </c>
      <c r="AD31" s="126">
        <v>0</v>
      </c>
      <c r="AE31" s="126">
        <v>0</v>
      </c>
      <c r="AF31" s="126">
        <v>0</v>
      </c>
      <c r="AG31" s="126">
        <f t="shared" ref="AG31:AH31" si="40">AG32+AG42</f>
        <v>0</v>
      </c>
      <c r="AH31" s="126">
        <f t="shared" si="40"/>
        <v>0</v>
      </c>
      <c r="AI31" s="126">
        <f>AI32+AI42</f>
        <v>0</v>
      </c>
      <c r="AJ31" s="126">
        <f t="shared" ref="AJ31:AM31" si="41">AJ32+AJ42</f>
        <v>0</v>
      </c>
      <c r="AK31" s="126">
        <f t="shared" si="41"/>
        <v>0</v>
      </c>
      <c r="AL31" s="126">
        <f t="shared" si="41"/>
        <v>0</v>
      </c>
      <c r="AM31" s="126">
        <f t="shared" si="41"/>
        <v>0</v>
      </c>
      <c r="AN31" s="126">
        <f t="shared" si="24"/>
        <v>0</v>
      </c>
      <c r="AO31" s="126">
        <f t="shared" si="6"/>
        <v>0</v>
      </c>
      <c r="AP31" s="126">
        <f t="shared" si="7"/>
        <v>0</v>
      </c>
      <c r="AQ31" s="126">
        <f t="shared" si="8"/>
        <v>0</v>
      </c>
      <c r="AR31" s="126">
        <f t="shared" si="9"/>
        <v>6.4600000000000005E-2</v>
      </c>
      <c r="AS31" s="126">
        <f t="shared" si="10"/>
        <v>0</v>
      </c>
      <c r="AT31" s="126">
        <f t="shared" si="11"/>
        <v>0</v>
      </c>
      <c r="AU31" s="126">
        <f>AU32+AU42</f>
        <v>0</v>
      </c>
      <c r="AV31" s="126">
        <f t="shared" ref="AV31:BV31" si="42">AV32+AV42</f>
        <v>0</v>
      </c>
      <c r="AW31" s="126">
        <f t="shared" si="42"/>
        <v>0</v>
      </c>
      <c r="AX31" s="126">
        <f t="shared" si="42"/>
        <v>0</v>
      </c>
      <c r="AY31" s="126">
        <f t="shared" si="42"/>
        <v>6.4600000000000005E-2</v>
      </c>
      <c r="AZ31" s="126">
        <f t="shared" si="42"/>
        <v>0</v>
      </c>
      <c r="BA31" s="126">
        <f t="shared" si="42"/>
        <v>0</v>
      </c>
      <c r="BB31" s="126">
        <f t="shared" si="42"/>
        <v>0</v>
      </c>
      <c r="BC31" s="126">
        <f t="shared" si="42"/>
        <v>0</v>
      </c>
      <c r="BD31" s="126">
        <f t="shared" si="42"/>
        <v>0</v>
      </c>
      <c r="BE31" s="126">
        <f t="shared" si="42"/>
        <v>0</v>
      </c>
      <c r="BF31" s="126">
        <f t="shared" si="42"/>
        <v>0</v>
      </c>
      <c r="BG31" s="126">
        <f t="shared" si="42"/>
        <v>0</v>
      </c>
      <c r="BH31" s="126">
        <f t="shared" si="42"/>
        <v>0</v>
      </c>
      <c r="BI31" s="126">
        <f t="shared" si="42"/>
        <v>0</v>
      </c>
      <c r="BJ31" s="126">
        <f t="shared" si="42"/>
        <v>0</v>
      </c>
      <c r="BK31" s="126">
        <f t="shared" si="42"/>
        <v>0</v>
      </c>
      <c r="BL31" s="126">
        <f t="shared" si="42"/>
        <v>0</v>
      </c>
      <c r="BM31" s="126">
        <f t="shared" si="42"/>
        <v>0</v>
      </c>
      <c r="BN31" s="126">
        <f t="shared" si="42"/>
        <v>0</v>
      </c>
      <c r="BO31" s="126">
        <f t="shared" si="42"/>
        <v>0</v>
      </c>
      <c r="BP31" s="126">
        <f t="shared" si="42"/>
        <v>0</v>
      </c>
      <c r="BQ31" s="126">
        <f t="shared" si="42"/>
        <v>0</v>
      </c>
      <c r="BR31" s="126">
        <f t="shared" si="42"/>
        <v>0</v>
      </c>
      <c r="BS31" s="126">
        <f t="shared" si="42"/>
        <v>0</v>
      </c>
      <c r="BT31" s="126">
        <f t="shared" si="42"/>
        <v>0</v>
      </c>
      <c r="BU31" s="126">
        <f t="shared" si="42"/>
        <v>0</v>
      </c>
      <c r="BV31" s="126">
        <f t="shared" si="42"/>
        <v>0</v>
      </c>
      <c r="BW31" s="126">
        <f t="shared" si="26"/>
        <v>0</v>
      </c>
      <c r="BX31" s="126">
        <f t="shared" si="27"/>
        <v>0</v>
      </c>
      <c r="BY31" s="126">
        <f t="shared" si="28"/>
        <v>-0.2354</v>
      </c>
      <c r="BZ31" s="126">
        <f t="shared" si="29"/>
        <v>0</v>
      </c>
      <c r="CA31" s="126">
        <f t="shared" si="30"/>
        <v>0</v>
      </c>
      <c r="CB31" s="126">
        <f t="shared" si="31"/>
        <v>0</v>
      </c>
      <c r="CC31" s="126">
        <f t="shared" si="32"/>
        <v>0</v>
      </c>
      <c r="CD31" s="101" t="s">
        <v>416</v>
      </c>
    </row>
    <row r="32" spans="1:82" s="11" customFormat="1" ht="94.5">
      <c r="A32" s="94" t="s">
        <v>821</v>
      </c>
      <c r="B32" s="95" t="s">
        <v>428</v>
      </c>
      <c r="C32" s="90" t="s">
        <v>416</v>
      </c>
      <c r="D32" s="90" t="s">
        <v>416</v>
      </c>
      <c r="E32" s="126">
        <f t="shared" si="14"/>
        <v>0</v>
      </c>
      <c r="F32" s="126">
        <f t="shared" si="15"/>
        <v>0</v>
      </c>
      <c r="G32" s="126">
        <f t="shared" si="16"/>
        <v>0.2354</v>
      </c>
      <c r="H32" s="126">
        <f t="shared" si="17"/>
        <v>0</v>
      </c>
      <c r="I32" s="126">
        <f t="shared" si="18"/>
        <v>6.4600000000000005E-2</v>
      </c>
      <c r="J32" s="126">
        <f t="shared" si="19"/>
        <v>0</v>
      </c>
      <c r="K32" s="126">
        <f t="shared" si="20"/>
        <v>0</v>
      </c>
      <c r="L32" s="126">
        <f t="shared" ref="L32:AA32" si="43">L33</f>
        <v>0</v>
      </c>
      <c r="M32" s="126">
        <f t="shared" si="43"/>
        <v>0</v>
      </c>
      <c r="N32" s="126">
        <f t="shared" si="43"/>
        <v>0</v>
      </c>
      <c r="O32" s="126">
        <f t="shared" si="43"/>
        <v>0</v>
      </c>
      <c r="P32" s="126">
        <f t="shared" si="43"/>
        <v>6.4600000000000005E-2</v>
      </c>
      <c r="Q32" s="126">
        <f t="shared" si="43"/>
        <v>0</v>
      </c>
      <c r="R32" s="126">
        <f t="shared" si="43"/>
        <v>0</v>
      </c>
      <c r="S32" s="126">
        <f t="shared" si="43"/>
        <v>0</v>
      </c>
      <c r="T32" s="126">
        <f t="shared" si="43"/>
        <v>0</v>
      </c>
      <c r="U32" s="126">
        <f t="shared" si="43"/>
        <v>0</v>
      </c>
      <c r="V32" s="126">
        <f t="shared" si="43"/>
        <v>0</v>
      </c>
      <c r="W32" s="126">
        <f t="shared" si="43"/>
        <v>0</v>
      </c>
      <c r="X32" s="126">
        <f t="shared" si="43"/>
        <v>0</v>
      </c>
      <c r="Y32" s="126">
        <f t="shared" si="43"/>
        <v>0</v>
      </c>
      <c r="Z32" s="126">
        <f t="shared" si="43"/>
        <v>0</v>
      </c>
      <c r="AA32" s="126">
        <f t="shared" si="43"/>
        <v>0</v>
      </c>
      <c r="AB32" s="126">
        <f>AB33</f>
        <v>0.2354</v>
      </c>
      <c r="AC32" s="126">
        <v>0</v>
      </c>
      <c r="AD32" s="126">
        <v>0</v>
      </c>
      <c r="AE32" s="126">
        <v>0</v>
      </c>
      <c r="AF32" s="126">
        <v>0</v>
      </c>
      <c r="AG32" s="126">
        <f t="shared" ref="AG32:AH32" si="44">AG33</f>
        <v>0</v>
      </c>
      <c r="AH32" s="126">
        <f t="shared" si="44"/>
        <v>0</v>
      </c>
      <c r="AI32" s="126">
        <f>AI33</f>
        <v>0</v>
      </c>
      <c r="AJ32" s="126">
        <f t="shared" ref="AJ32:AM32" si="45">AJ33</f>
        <v>0</v>
      </c>
      <c r="AK32" s="126">
        <f t="shared" si="45"/>
        <v>0</v>
      </c>
      <c r="AL32" s="126">
        <f t="shared" si="45"/>
        <v>0</v>
      </c>
      <c r="AM32" s="126">
        <f t="shared" si="45"/>
        <v>0</v>
      </c>
      <c r="AN32" s="126">
        <f t="shared" si="24"/>
        <v>0</v>
      </c>
      <c r="AO32" s="126">
        <f t="shared" si="6"/>
        <v>0</v>
      </c>
      <c r="AP32" s="126">
        <f t="shared" si="7"/>
        <v>0</v>
      </c>
      <c r="AQ32" s="126">
        <f t="shared" si="8"/>
        <v>0</v>
      </c>
      <c r="AR32" s="126">
        <f t="shared" si="9"/>
        <v>6.4600000000000005E-2</v>
      </c>
      <c r="AS32" s="126">
        <f t="shared" si="10"/>
        <v>0</v>
      </c>
      <c r="AT32" s="126">
        <f t="shared" si="11"/>
        <v>0</v>
      </c>
      <c r="AU32" s="126">
        <f>AU33</f>
        <v>0</v>
      </c>
      <c r="AV32" s="126">
        <f t="shared" ref="AV32:BV32" si="46">AV33</f>
        <v>0</v>
      </c>
      <c r="AW32" s="126">
        <f t="shared" si="46"/>
        <v>0</v>
      </c>
      <c r="AX32" s="126">
        <f t="shared" si="46"/>
        <v>0</v>
      </c>
      <c r="AY32" s="126">
        <f t="shared" si="46"/>
        <v>6.4600000000000005E-2</v>
      </c>
      <c r="AZ32" s="126">
        <f t="shared" si="46"/>
        <v>0</v>
      </c>
      <c r="BA32" s="126">
        <f t="shared" si="46"/>
        <v>0</v>
      </c>
      <c r="BB32" s="126">
        <f t="shared" si="46"/>
        <v>0</v>
      </c>
      <c r="BC32" s="126">
        <f t="shared" si="46"/>
        <v>0</v>
      </c>
      <c r="BD32" s="126">
        <f t="shared" si="46"/>
        <v>0</v>
      </c>
      <c r="BE32" s="126">
        <f t="shared" si="46"/>
        <v>0</v>
      </c>
      <c r="BF32" s="126">
        <f t="shared" si="46"/>
        <v>0</v>
      </c>
      <c r="BG32" s="126">
        <f t="shared" si="46"/>
        <v>0</v>
      </c>
      <c r="BH32" s="126">
        <f t="shared" si="46"/>
        <v>0</v>
      </c>
      <c r="BI32" s="126">
        <f t="shared" si="46"/>
        <v>0</v>
      </c>
      <c r="BJ32" s="126">
        <f t="shared" si="46"/>
        <v>0</v>
      </c>
      <c r="BK32" s="126">
        <f t="shared" si="46"/>
        <v>0</v>
      </c>
      <c r="BL32" s="126">
        <f t="shared" si="46"/>
        <v>0</v>
      </c>
      <c r="BM32" s="126">
        <f t="shared" si="46"/>
        <v>0</v>
      </c>
      <c r="BN32" s="126">
        <f t="shared" si="46"/>
        <v>0</v>
      </c>
      <c r="BO32" s="126">
        <f t="shared" si="46"/>
        <v>0</v>
      </c>
      <c r="BP32" s="126">
        <f t="shared" si="46"/>
        <v>0</v>
      </c>
      <c r="BQ32" s="126">
        <f t="shared" si="46"/>
        <v>0</v>
      </c>
      <c r="BR32" s="126">
        <f t="shared" si="46"/>
        <v>0</v>
      </c>
      <c r="BS32" s="126">
        <f t="shared" si="46"/>
        <v>0</v>
      </c>
      <c r="BT32" s="126">
        <f t="shared" si="46"/>
        <v>0</v>
      </c>
      <c r="BU32" s="126">
        <f t="shared" si="46"/>
        <v>0</v>
      </c>
      <c r="BV32" s="126">
        <f t="shared" si="46"/>
        <v>0</v>
      </c>
      <c r="BW32" s="126">
        <f t="shared" si="26"/>
        <v>0</v>
      </c>
      <c r="BX32" s="126">
        <f t="shared" si="27"/>
        <v>0</v>
      </c>
      <c r="BY32" s="126">
        <f t="shared" si="28"/>
        <v>-0.2354</v>
      </c>
      <c r="BZ32" s="126">
        <f t="shared" si="29"/>
        <v>0</v>
      </c>
      <c r="CA32" s="126">
        <f t="shared" si="30"/>
        <v>0</v>
      </c>
      <c r="CB32" s="126">
        <f t="shared" si="31"/>
        <v>0</v>
      </c>
      <c r="CC32" s="126">
        <f t="shared" si="32"/>
        <v>0</v>
      </c>
      <c r="CD32" s="101" t="s">
        <v>416</v>
      </c>
    </row>
    <row r="33" spans="1:82" s="11" customFormat="1" ht="252">
      <c r="A33" s="94" t="s">
        <v>823</v>
      </c>
      <c r="B33" s="98" t="s">
        <v>429</v>
      </c>
      <c r="C33" s="90" t="s">
        <v>226</v>
      </c>
      <c r="D33" s="90" t="s">
        <v>416</v>
      </c>
      <c r="E33" s="125">
        <f t="shared" si="14"/>
        <v>0</v>
      </c>
      <c r="F33" s="125">
        <f t="shared" si="15"/>
        <v>0</v>
      </c>
      <c r="G33" s="125">
        <f t="shared" si="16"/>
        <v>0.2354</v>
      </c>
      <c r="H33" s="125">
        <f t="shared" si="17"/>
        <v>0</v>
      </c>
      <c r="I33" s="125">
        <f t="shared" si="18"/>
        <v>6.4600000000000005E-2</v>
      </c>
      <c r="J33" s="125">
        <f t="shared" si="19"/>
        <v>0</v>
      </c>
      <c r="K33" s="125">
        <f t="shared" si="20"/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f>P40</f>
        <v>6.4600000000000005E-2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f>'13'!AD29</f>
        <v>0.2354</v>
      </c>
      <c r="AC33" s="125">
        <v>0</v>
      </c>
      <c r="AD33" s="125">
        <v>0</v>
      </c>
      <c r="AE33" s="125">
        <v>0</v>
      </c>
      <c r="AF33" s="125">
        <v>0</v>
      </c>
      <c r="AG33" s="125">
        <f>SUM(AG34:AG39)</f>
        <v>0</v>
      </c>
      <c r="AH33" s="125">
        <f t="shared" ref="AH33:AM33" si="47">SUM(AH34:AH39)</f>
        <v>0</v>
      </c>
      <c r="AI33" s="125">
        <f t="shared" si="47"/>
        <v>0</v>
      </c>
      <c r="AJ33" s="125">
        <f t="shared" si="47"/>
        <v>0</v>
      </c>
      <c r="AK33" s="125">
        <f t="shared" si="47"/>
        <v>0</v>
      </c>
      <c r="AL33" s="125">
        <f t="shared" si="47"/>
        <v>0</v>
      </c>
      <c r="AM33" s="125">
        <f t="shared" si="47"/>
        <v>0</v>
      </c>
      <c r="AN33" s="125">
        <f t="shared" si="24"/>
        <v>0</v>
      </c>
      <c r="AO33" s="125">
        <f t="shared" si="6"/>
        <v>0</v>
      </c>
      <c r="AP33" s="125">
        <f t="shared" si="7"/>
        <v>0</v>
      </c>
      <c r="AQ33" s="125">
        <f t="shared" si="8"/>
        <v>0</v>
      </c>
      <c r="AR33" s="125">
        <f t="shared" si="9"/>
        <v>6.4600000000000005E-2</v>
      </c>
      <c r="AS33" s="125">
        <f t="shared" si="10"/>
        <v>0</v>
      </c>
      <c r="AT33" s="125">
        <f t="shared" si="11"/>
        <v>0</v>
      </c>
      <c r="AU33" s="125">
        <f>AU34+AU35+AU36+AU37+AU38</f>
        <v>0</v>
      </c>
      <c r="AV33" s="125">
        <f t="shared" ref="AV33:BV33" si="48">AV34+AV35+AV36+AV37+AV38</f>
        <v>0</v>
      </c>
      <c r="AW33" s="125">
        <f>AW34+AW35+AW36+AW37+AW38</f>
        <v>0</v>
      </c>
      <c r="AX33" s="125">
        <f t="shared" si="48"/>
        <v>0</v>
      </c>
      <c r="AY33" s="125">
        <f>AY34+AY35+AY36+AY37+AY38+AY40</f>
        <v>6.4600000000000005E-2</v>
      </c>
      <c r="AZ33" s="125">
        <f t="shared" si="48"/>
        <v>0</v>
      </c>
      <c r="BA33" s="125">
        <f t="shared" si="48"/>
        <v>0</v>
      </c>
      <c r="BB33" s="125">
        <f t="shared" si="48"/>
        <v>0</v>
      </c>
      <c r="BC33" s="125">
        <f t="shared" si="48"/>
        <v>0</v>
      </c>
      <c r="BD33" s="125">
        <f t="shared" si="48"/>
        <v>0</v>
      </c>
      <c r="BE33" s="125">
        <f t="shared" si="48"/>
        <v>0</v>
      </c>
      <c r="BF33" s="125">
        <f t="shared" si="48"/>
        <v>0</v>
      </c>
      <c r="BG33" s="125">
        <f t="shared" si="48"/>
        <v>0</v>
      </c>
      <c r="BH33" s="125">
        <f t="shared" si="48"/>
        <v>0</v>
      </c>
      <c r="BI33" s="125">
        <f t="shared" si="48"/>
        <v>0</v>
      </c>
      <c r="BJ33" s="125">
        <f t="shared" si="48"/>
        <v>0</v>
      </c>
      <c r="BK33" s="125">
        <f t="shared" si="48"/>
        <v>0</v>
      </c>
      <c r="BL33" s="125">
        <f t="shared" si="48"/>
        <v>0</v>
      </c>
      <c r="BM33" s="125">
        <f t="shared" si="48"/>
        <v>0</v>
      </c>
      <c r="BN33" s="125">
        <f t="shared" si="48"/>
        <v>0</v>
      </c>
      <c r="BO33" s="125">
        <f t="shared" si="48"/>
        <v>0</v>
      </c>
      <c r="BP33" s="125">
        <f t="shared" si="48"/>
        <v>0</v>
      </c>
      <c r="BQ33" s="125">
        <f t="shared" si="48"/>
        <v>0</v>
      </c>
      <c r="BR33" s="125">
        <f>BR34+BR35+BR36+BR37+BR38</f>
        <v>0</v>
      </c>
      <c r="BS33" s="125">
        <f t="shared" si="48"/>
        <v>0</v>
      </c>
      <c r="BT33" s="125">
        <f t="shared" si="48"/>
        <v>0</v>
      </c>
      <c r="BU33" s="125">
        <f t="shared" si="48"/>
        <v>0</v>
      </c>
      <c r="BV33" s="125">
        <f t="shared" si="48"/>
        <v>0</v>
      </c>
      <c r="BW33" s="125">
        <f t="shared" si="26"/>
        <v>0</v>
      </c>
      <c r="BX33" s="125">
        <f t="shared" si="27"/>
        <v>0</v>
      </c>
      <c r="BY33" s="125">
        <f t="shared" si="28"/>
        <v>-0.2354</v>
      </c>
      <c r="BZ33" s="125">
        <f t="shared" si="29"/>
        <v>0</v>
      </c>
      <c r="CA33" s="125">
        <f t="shared" si="30"/>
        <v>0</v>
      </c>
      <c r="CB33" s="125">
        <f t="shared" si="31"/>
        <v>0</v>
      </c>
      <c r="CC33" s="125">
        <f t="shared" si="32"/>
        <v>0</v>
      </c>
      <c r="CD33" s="101" t="s">
        <v>416</v>
      </c>
    </row>
    <row r="34" spans="1:82" s="11" customFormat="1" ht="117.75" hidden="1" customHeight="1">
      <c r="A34" s="94" t="s">
        <v>931</v>
      </c>
      <c r="B34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90" t="s">
        <v>416</v>
      </c>
      <c r="D34" s="90" t="s">
        <v>416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5">
        <v>0</v>
      </c>
      <c r="AG34" s="125">
        <v>0</v>
      </c>
      <c r="AH34" s="125">
        <v>0</v>
      </c>
      <c r="AI34" s="125">
        <v>0</v>
      </c>
      <c r="AJ34" s="125">
        <v>0</v>
      </c>
      <c r="AK34" s="125">
        <v>0</v>
      </c>
      <c r="AL34" s="125">
        <v>0</v>
      </c>
      <c r="AM34" s="125">
        <v>0</v>
      </c>
      <c r="AN34" s="126">
        <f t="shared" si="24"/>
        <v>0</v>
      </c>
      <c r="AO34" s="126">
        <f t="shared" si="6"/>
        <v>0</v>
      </c>
      <c r="AP34" s="126">
        <f>AW34+BD34+BK34+BR34</f>
        <v>0</v>
      </c>
      <c r="AQ34" s="126">
        <f t="shared" si="8"/>
        <v>0</v>
      </c>
      <c r="AR34" s="126">
        <f t="shared" si="9"/>
        <v>0</v>
      </c>
      <c r="AS34" s="126">
        <f t="shared" si="10"/>
        <v>0</v>
      </c>
      <c r="AT34" s="126">
        <f t="shared" si="11"/>
        <v>0</v>
      </c>
      <c r="AU34" s="125">
        <v>0</v>
      </c>
      <c r="AV34" s="125">
        <v>0</v>
      </c>
      <c r="AW34" s="96">
        <v>0</v>
      </c>
      <c r="AX34" s="125">
        <v>0</v>
      </c>
      <c r="AY34" s="125">
        <v>0</v>
      </c>
      <c r="AZ34" s="125">
        <v>0</v>
      </c>
      <c r="BA34" s="125">
        <v>0</v>
      </c>
      <c r="BB34" s="125">
        <v>0</v>
      </c>
      <c r="BC34" s="125">
        <v>0</v>
      </c>
      <c r="BD34" s="125">
        <v>0</v>
      </c>
      <c r="BE34" s="125">
        <v>0</v>
      </c>
      <c r="BF34" s="125">
        <v>0</v>
      </c>
      <c r="BG34" s="125">
        <v>0</v>
      </c>
      <c r="BH34" s="125">
        <v>0</v>
      </c>
      <c r="BI34" s="125">
        <v>0</v>
      </c>
      <c r="BJ34" s="125">
        <v>0</v>
      </c>
      <c r="BK34" s="125">
        <v>0</v>
      </c>
      <c r="BL34" s="125">
        <v>0</v>
      </c>
      <c r="BM34" s="125">
        <v>0</v>
      </c>
      <c r="BN34" s="125">
        <v>0</v>
      </c>
      <c r="BO34" s="125">
        <v>0</v>
      </c>
      <c r="BP34" s="125">
        <v>0</v>
      </c>
      <c r="BQ34" s="125">
        <v>0</v>
      </c>
      <c r="BR34" s="125">
        <v>0</v>
      </c>
      <c r="BS34" s="125">
        <v>0</v>
      </c>
      <c r="BT34" s="125">
        <v>0</v>
      </c>
      <c r="BU34" s="125">
        <v>0</v>
      </c>
      <c r="BV34" s="125">
        <v>0</v>
      </c>
      <c r="BW34" s="126">
        <f t="shared" ref="BW34:BW38" si="49">AN34-E34</f>
        <v>0</v>
      </c>
      <c r="BX34" s="126">
        <f t="shared" ref="BX34:BX38" si="50">AO34-F34</f>
        <v>0</v>
      </c>
      <c r="BY34" s="126">
        <f t="shared" ref="BY34:BY38" si="51">AP34-G34</f>
        <v>0</v>
      </c>
      <c r="BZ34" s="126">
        <f t="shared" ref="BZ34:BZ38" si="52">AQ34-H34</f>
        <v>0</v>
      </c>
      <c r="CA34" s="126">
        <f t="shared" ref="CA34:CA38" si="53">AR34-I34</f>
        <v>0</v>
      </c>
      <c r="CB34" s="126">
        <f t="shared" ref="CB34:CB38" si="54">AS34-J34</f>
        <v>0</v>
      </c>
      <c r="CC34" s="126">
        <f t="shared" ref="CC34:CC38" si="55">AT34-K34</f>
        <v>0</v>
      </c>
      <c r="CD34" s="101" t="s">
        <v>416</v>
      </c>
    </row>
    <row r="35" spans="1:82" s="11" customFormat="1" ht="151.5" hidden="1" customHeight="1">
      <c r="A35" s="94" t="s">
        <v>932</v>
      </c>
      <c r="B35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90" t="s">
        <v>416</v>
      </c>
      <c r="D35" s="90" t="s">
        <v>416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6">
        <f t="shared" si="24"/>
        <v>0</v>
      </c>
      <c r="AO35" s="126">
        <f t="shared" si="6"/>
        <v>0</v>
      </c>
      <c r="AP35" s="126">
        <f t="shared" si="7"/>
        <v>0</v>
      </c>
      <c r="AQ35" s="126">
        <f t="shared" si="8"/>
        <v>0</v>
      </c>
      <c r="AR35" s="126">
        <f t="shared" si="9"/>
        <v>0</v>
      </c>
      <c r="AS35" s="126">
        <f t="shared" si="10"/>
        <v>0</v>
      </c>
      <c r="AT35" s="126">
        <f t="shared" si="11"/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0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96">
        <v>0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  <c r="BR35" s="125">
        <v>0</v>
      </c>
      <c r="BS35" s="125">
        <v>0</v>
      </c>
      <c r="BT35" s="125">
        <v>0</v>
      </c>
      <c r="BU35" s="125">
        <v>0</v>
      </c>
      <c r="BV35" s="125">
        <v>0</v>
      </c>
      <c r="BW35" s="126">
        <f t="shared" si="49"/>
        <v>0</v>
      </c>
      <c r="BX35" s="126">
        <f t="shared" si="50"/>
        <v>0</v>
      </c>
      <c r="BY35" s="126">
        <f t="shared" si="51"/>
        <v>0</v>
      </c>
      <c r="BZ35" s="126">
        <f t="shared" si="52"/>
        <v>0</v>
      </c>
      <c r="CA35" s="126">
        <f t="shared" si="53"/>
        <v>0</v>
      </c>
      <c r="CB35" s="126">
        <f t="shared" si="54"/>
        <v>0</v>
      </c>
      <c r="CC35" s="126">
        <f t="shared" si="55"/>
        <v>0</v>
      </c>
      <c r="CD35" s="101" t="s">
        <v>416</v>
      </c>
    </row>
    <row r="36" spans="1:82" s="11" customFormat="1" ht="117.75" hidden="1" customHeight="1">
      <c r="A36" s="94" t="s">
        <v>933</v>
      </c>
      <c r="B36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90" t="s">
        <v>416</v>
      </c>
      <c r="D36" s="90" t="s">
        <v>416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6">
        <f t="shared" ref="AN36:AN38" si="56">AU36+BB36+BI36+BP36</f>
        <v>0</v>
      </c>
      <c r="AO36" s="126">
        <f t="shared" ref="AO36:AO38" si="57">AV36+BC36+BJ36+BQ36</f>
        <v>0</v>
      </c>
      <c r="AP36" s="126">
        <f t="shared" ref="AP36:AP38" si="58">AW36+BD36+BK36+BR36</f>
        <v>0</v>
      </c>
      <c r="AQ36" s="126">
        <f t="shared" ref="AQ36:AQ38" si="59">AX36+BE36+BL36+BS36</f>
        <v>0</v>
      </c>
      <c r="AR36" s="126">
        <f t="shared" ref="AR36:AR38" si="60">AY36+BF36+BM36+BT36</f>
        <v>0</v>
      </c>
      <c r="AS36" s="126">
        <f t="shared" ref="AS36:AS38" si="61">AZ36+BG36+BN36+BU36</f>
        <v>0</v>
      </c>
      <c r="AT36" s="126">
        <f t="shared" ref="AT36:AT38" si="62">BA36+BH36+BO36+BV36</f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0</v>
      </c>
      <c r="BI36" s="125">
        <v>0</v>
      </c>
      <c r="BJ36" s="125">
        <v>0</v>
      </c>
      <c r="BK36" s="96">
        <v>0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  <c r="BR36" s="125">
        <v>0</v>
      </c>
      <c r="BS36" s="125">
        <v>0</v>
      </c>
      <c r="BT36" s="125">
        <v>0</v>
      </c>
      <c r="BU36" s="125">
        <v>0</v>
      </c>
      <c r="BV36" s="125">
        <v>0</v>
      </c>
      <c r="BW36" s="126">
        <f t="shared" si="49"/>
        <v>0</v>
      </c>
      <c r="BX36" s="126">
        <f t="shared" si="50"/>
        <v>0</v>
      </c>
      <c r="BY36" s="126">
        <f t="shared" si="51"/>
        <v>0</v>
      </c>
      <c r="BZ36" s="126">
        <f t="shared" si="52"/>
        <v>0</v>
      </c>
      <c r="CA36" s="126">
        <f t="shared" si="53"/>
        <v>0</v>
      </c>
      <c r="CB36" s="126">
        <f t="shared" si="54"/>
        <v>0</v>
      </c>
      <c r="CC36" s="126">
        <f t="shared" si="55"/>
        <v>0</v>
      </c>
      <c r="CD36" s="101" t="s">
        <v>416</v>
      </c>
    </row>
    <row r="37" spans="1:82" s="11" customFormat="1" ht="114" hidden="1" customHeight="1">
      <c r="A37" s="94" t="s">
        <v>934</v>
      </c>
      <c r="B37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90" t="s">
        <v>416</v>
      </c>
      <c r="D37" s="90" t="s">
        <v>416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6">
        <f t="shared" si="56"/>
        <v>0</v>
      </c>
      <c r="AO37" s="126">
        <f t="shared" si="57"/>
        <v>0</v>
      </c>
      <c r="AP37" s="126">
        <f t="shared" si="58"/>
        <v>0</v>
      </c>
      <c r="AQ37" s="126">
        <f t="shared" si="59"/>
        <v>0</v>
      </c>
      <c r="AR37" s="126">
        <f t="shared" si="60"/>
        <v>0</v>
      </c>
      <c r="AS37" s="126">
        <f t="shared" si="61"/>
        <v>0</v>
      </c>
      <c r="AT37" s="126">
        <f t="shared" si="62"/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96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v>0</v>
      </c>
      <c r="BT37" s="125">
        <v>0</v>
      </c>
      <c r="BU37" s="125">
        <v>0</v>
      </c>
      <c r="BV37" s="125">
        <v>0</v>
      </c>
      <c r="BW37" s="126">
        <f t="shared" si="49"/>
        <v>0</v>
      </c>
      <c r="BX37" s="126">
        <f t="shared" si="50"/>
        <v>0</v>
      </c>
      <c r="BY37" s="126">
        <f t="shared" si="51"/>
        <v>0</v>
      </c>
      <c r="BZ37" s="126">
        <f t="shared" si="52"/>
        <v>0</v>
      </c>
      <c r="CA37" s="126">
        <f t="shared" si="53"/>
        <v>0</v>
      </c>
      <c r="CB37" s="126">
        <f t="shared" si="54"/>
        <v>0</v>
      </c>
      <c r="CC37" s="126">
        <f t="shared" si="55"/>
        <v>0</v>
      </c>
      <c r="CD37" s="101" t="s">
        <v>416</v>
      </c>
    </row>
    <row r="38" spans="1:82" s="11" customFormat="1" ht="115.5" hidden="1" customHeight="1">
      <c r="A38" s="94" t="s">
        <v>935</v>
      </c>
      <c r="B38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90" t="s">
        <v>416</v>
      </c>
      <c r="D38" s="90" t="s">
        <v>416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6">
        <f t="shared" si="56"/>
        <v>0</v>
      </c>
      <c r="AO38" s="126">
        <f t="shared" si="57"/>
        <v>0</v>
      </c>
      <c r="AP38" s="126">
        <f t="shared" si="58"/>
        <v>0</v>
      </c>
      <c r="AQ38" s="126">
        <f t="shared" si="59"/>
        <v>0</v>
      </c>
      <c r="AR38" s="126">
        <f t="shared" si="60"/>
        <v>0</v>
      </c>
      <c r="AS38" s="126">
        <f t="shared" si="61"/>
        <v>0</v>
      </c>
      <c r="AT38" s="126">
        <f t="shared" si="62"/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</v>
      </c>
      <c r="BE38" s="125">
        <v>0</v>
      </c>
      <c r="BF38" s="125">
        <v>0</v>
      </c>
      <c r="BG38" s="125">
        <v>0</v>
      </c>
      <c r="BH38" s="125">
        <v>0</v>
      </c>
      <c r="BI38" s="125">
        <v>0</v>
      </c>
      <c r="BJ38" s="125">
        <v>0</v>
      </c>
      <c r="BK38" s="96">
        <v>0</v>
      </c>
      <c r="BL38" s="125">
        <v>0</v>
      </c>
      <c r="BM38" s="125">
        <v>0</v>
      </c>
      <c r="BN38" s="125">
        <v>0</v>
      </c>
      <c r="BO38" s="125">
        <v>0</v>
      </c>
      <c r="BP38" s="125">
        <v>0</v>
      </c>
      <c r="BQ38" s="125">
        <v>0</v>
      </c>
      <c r="BR38" s="96">
        <v>0</v>
      </c>
      <c r="BS38" s="125">
        <v>0</v>
      </c>
      <c r="BT38" s="125">
        <v>0</v>
      </c>
      <c r="BU38" s="125">
        <v>0</v>
      </c>
      <c r="BV38" s="125">
        <v>0</v>
      </c>
      <c r="BW38" s="126">
        <f t="shared" si="49"/>
        <v>0</v>
      </c>
      <c r="BX38" s="126">
        <f t="shared" si="50"/>
        <v>0</v>
      </c>
      <c r="BY38" s="126">
        <f t="shared" si="51"/>
        <v>0</v>
      </c>
      <c r="BZ38" s="126">
        <f t="shared" si="52"/>
        <v>0</v>
      </c>
      <c r="CA38" s="126">
        <f t="shared" si="53"/>
        <v>0</v>
      </c>
      <c r="CB38" s="126">
        <f t="shared" si="54"/>
        <v>0</v>
      </c>
      <c r="CC38" s="126">
        <f t="shared" si="55"/>
        <v>0</v>
      </c>
      <c r="CD38" s="101" t="s">
        <v>416</v>
      </c>
    </row>
    <row r="39" spans="1:82" s="11" customFormat="1" ht="130.5" hidden="1" customHeight="1">
      <c r="A39" s="94" t="s">
        <v>936</v>
      </c>
      <c r="B39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90" t="s">
        <v>416</v>
      </c>
      <c r="D39" s="90" t="s">
        <v>416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6">
        <f t="shared" ref="AN39" si="63">AU39+BB39+BI39+BP39</f>
        <v>0</v>
      </c>
      <c r="AO39" s="126">
        <f t="shared" ref="AO39" si="64">AV39+BC39+BJ39+BQ39</f>
        <v>0</v>
      </c>
      <c r="AP39" s="126">
        <f t="shared" ref="AP39" si="65">AW39+BD39+BK39+BR39</f>
        <v>0</v>
      </c>
      <c r="AQ39" s="126">
        <f t="shared" ref="AQ39" si="66">AX39+BE39+BL39+BS39</f>
        <v>0</v>
      </c>
      <c r="AR39" s="126">
        <f t="shared" ref="AR39" si="67">AY39+BF39+BM39+BT39</f>
        <v>0</v>
      </c>
      <c r="AS39" s="126">
        <f t="shared" ref="AS39" si="68">AZ39+BG39+BN39+BU39</f>
        <v>0</v>
      </c>
      <c r="AT39" s="126">
        <f t="shared" ref="AT39" si="69">BA39+BH39+BO39+BV39</f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96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  <c r="BR39" s="287">
        <v>0</v>
      </c>
      <c r="BS39" s="125">
        <v>0</v>
      </c>
      <c r="BT39" s="125">
        <v>0</v>
      </c>
      <c r="BU39" s="125">
        <v>0</v>
      </c>
      <c r="BV39" s="125">
        <v>0</v>
      </c>
      <c r="BW39" s="126">
        <f t="shared" ref="BW39" si="70">AN39-E39</f>
        <v>0</v>
      </c>
      <c r="BX39" s="126">
        <f t="shared" ref="BX39" si="71">AO39-F39</f>
        <v>0</v>
      </c>
      <c r="BY39" s="126">
        <f t="shared" ref="BY39" si="72">AP39-G39</f>
        <v>0</v>
      </c>
      <c r="BZ39" s="126">
        <f t="shared" ref="BZ39" si="73">AQ39-H39</f>
        <v>0</v>
      </c>
      <c r="CA39" s="126">
        <f t="shared" ref="CA39" si="74">AR39-I39</f>
        <v>0</v>
      </c>
      <c r="CB39" s="126">
        <f t="shared" ref="CB39" si="75">AS39-J39</f>
        <v>0</v>
      </c>
      <c r="CC39" s="126">
        <f t="shared" ref="CC39" si="76">AT39-K39</f>
        <v>0</v>
      </c>
      <c r="CD39" s="101" t="s">
        <v>416</v>
      </c>
    </row>
    <row r="40" spans="1:82" s="11" customFormat="1" ht="146.25" customHeight="1">
      <c r="A40" s="94"/>
      <c r="B40" s="98" t="s">
        <v>978</v>
      </c>
      <c r="C40" s="90"/>
      <c r="D40" s="90"/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f>'13'!P36</f>
        <v>6.4600000000000005E-2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6">
        <f t="shared" ref="AN40" si="77">AU40+BB40+BI40+BP40</f>
        <v>0</v>
      </c>
      <c r="AO40" s="126">
        <f t="shared" ref="AO40" si="78">AV40+BC40+BJ40+BQ40</f>
        <v>0</v>
      </c>
      <c r="AP40" s="126">
        <f t="shared" ref="AP40" si="79">AW40+BD40+BK40+BR40</f>
        <v>0</v>
      </c>
      <c r="AQ40" s="126">
        <f t="shared" ref="AQ40" si="80">AX40+BE40+BL40+BS40</f>
        <v>0</v>
      </c>
      <c r="AR40" s="126">
        <f t="shared" ref="AR40" si="81">AY40+BF40+BM40+BT40</f>
        <v>6.4600000000000005E-2</v>
      </c>
      <c r="AS40" s="126">
        <f t="shared" ref="AS40" si="82">AZ40+BG40+BN40+BU40</f>
        <v>0</v>
      </c>
      <c r="AT40" s="126">
        <f t="shared" ref="AT40" si="83">BA40+BH40+BO40+BV40</f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f>'14'!Q40</f>
        <v>6.4600000000000005E-2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96">
        <v>0</v>
      </c>
      <c r="BL40" s="125">
        <v>0</v>
      </c>
      <c r="BM40" s="125">
        <v>0</v>
      </c>
      <c r="BN40" s="125">
        <v>0</v>
      </c>
      <c r="BO40" s="125">
        <v>0</v>
      </c>
      <c r="BP40" s="125">
        <v>0</v>
      </c>
      <c r="BQ40" s="125">
        <v>0</v>
      </c>
      <c r="BR40" s="96">
        <v>0</v>
      </c>
      <c r="BS40" s="125">
        <v>0</v>
      </c>
      <c r="BT40" s="125">
        <v>0</v>
      </c>
      <c r="BU40" s="125">
        <v>0</v>
      </c>
      <c r="BV40" s="125">
        <v>0</v>
      </c>
      <c r="BW40" s="126">
        <f t="shared" ref="BW40" si="84">AN40-E40</f>
        <v>0</v>
      </c>
      <c r="BX40" s="126">
        <f t="shared" ref="BX40" si="85">AO40-F40</f>
        <v>0</v>
      </c>
      <c r="BY40" s="126">
        <f t="shared" ref="BY40" si="86">AP40-G40</f>
        <v>0</v>
      </c>
      <c r="BZ40" s="126">
        <f t="shared" ref="BZ40" si="87">AQ40-H40</f>
        <v>0</v>
      </c>
      <c r="CA40" s="126">
        <f t="shared" ref="CA40" si="88">AR40-I40</f>
        <v>6.4600000000000005E-2</v>
      </c>
      <c r="CB40" s="126">
        <f t="shared" ref="CB40" si="89">AS40-J40</f>
        <v>0</v>
      </c>
      <c r="CC40" s="126">
        <f t="shared" ref="CC40" si="90">AT40-K40</f>
        <v>0</v>
      </c>
      <c r="CD40" s="101" t="s">
        <v>416</v>
      </c>
    </row>
    <row r="41" spans="1:82" s="11" customFormat="1" ht="146.25" customHeight="1">
      <c r="A41" s="94"/>
      <c r="B41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90"/>
      <c r="D41" s="90"/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f>'13'!P37</f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6"/>
      <c r="AO41" s="126"/>
      <c r="AP41" s="126">
        <f t="shared" ref="AP41" si="91">AW41+BD41+BK41+BR41</f>
        <v>0</v>
      </c>
      <c r="AQ41" s="126">
        <f t="shared" ref="AQ41" si="92">AX41+BE41+BL41+BS41</f>
        <v>0</v>
      </c>
      <c r="AR41" s="126">
        <f t="shared" ref="AR41" si="93">AY41+BF41+BM41+BT41</f>
        <v>0</v>
      </c>
      <c r="AS41" s="126">
        <f t="shared" ref="AS41" si="94">AZ41+BG41+BN41+BU41</f>
        <v>0</v>
      </c>
      <c r="AT41" s="126">
        <f t="shared" ref="AT41" si="95">BA41+BH41+BO41+BV41</f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f>'14'!Q41</f>
        <v>0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96">
        <v>0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  <c r="BR41" s="96">
        <v>0</v>
      </c>
      <c r="BS41" s="125">
        <v>0</v>
      </c>
      <c r="BT41" s="125">
        <v>0</v>
      </c>
      <c r="BU41" s="125">
        <v>0</v>
      </c>
      <c r="BV41" s="125">
        <v>0</v>
      </c>
      <c r="BW41" s="126">
        <f t="shared" ref="BW41" si="96">AN41-E41</f>
        <v>0</v>
      </c>
      <c r="BX41" s="126">
        <f t="shared" ref="BX41" si="97">AO41-F41</f>
        <v>0</v>
      </c>
      <c r="BY41" s="126">
        <f t="shared" ref="BY41" si="98">AP41-G41</f>
        <v>0</v>
      </c>
      <c r="BZ41" s="126">
        <f t="shared" ref="BZ41" si="99">AQ41-H41</f>
        <v>0</v>
      </c>
      <c r="CA41" s="126">
        <f t="shared" ref="CA41" si="100">AR41-I41</f>
        <v>0</v>
      </c>
      <c r="CB41" s="126">
        <f t="shared" ref="CB41" si="101">AS41-J41</f>
        <v>0</v>
      </c>
      <c r="CC41" s="126">
        <f t="shared" ref="CC41" si="102">AT41-K41</f>
        <v>0</v>
      </c>
      <c r="CD41" s="101" t="s">
        <v>416</v>
      </c>
    </row>
    <row r="42" spans="1:82" s="11" customFormat="1" ht="119.25" customHeight="1">
      <c r="A42" s="94" t="s">
        <v>826</v>
      </c>
      <c r="B42" s="95" t="s">
        <v>430</v>
      </c>
      <c r="C42" s="90" t="str">
        <f>'10'!C36</f>
        <v>J_МСК_19</v>
      </c>
      <c r="D42" s="90" t="s">
        <v>416</v>
      </c>
      <c r="E42" s="126">
        <f t="shared" si="14"/>
        <v>0</v>
      </c>
      <c r="F42" s="126">
        <f t="shared" si="15"/>
        <v>0</v>
      </c>
      <c r="G42" s="126">
        <f t="shared" si="16"/>
        <v>0</v>
      </c>
      <c r="H42" s="126">
        <f t="shared" si="17"/>
        <v>0</v>
      </c>
      <c r="I42" s="126">
        <f t="shared" si="18"/>
        <v>0</v>
      </c>
      <c r="J42" s="126">
        <f t="shared" si="19"/>
        <v>0</v>
      </c>
      <c r="K42" s="126">
        <f t="shared" si="20"/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0</v>
      </c>
      <c r="AD42" s="126">
        <v>0</v>
      </c>
      <c r="AE42" s="126">
        <v>0</v>
      </c>
      <c r="AF42" s="126">
        <v>0</v>
      </c>
      <c r="AG42" s="126">
        <f>SUM(AG43:AG52)</f>
        <v>0</v>
      </c>
      <c r="AH42" s="126">
        <f t="shared" ref="AH42:AM42" si="103">SUM(AH43:AH52)</f>
        <v>0</v>
      </c>
      <c r="AI42" s="126">
        <f t="shared" si="103"/>
        <v>0</v>
      </c>
      <c r="AJ42" s="126">
        <f t="shared" si="103"/>
        <v>0</v>
      </c>
      <c r="AK42" s="126">
        <f t="shared" si="103"/>
        <v>0</v>
      </c>
      <c r="AL42" s="126">
        <f t="shared" si="103"/>
        <v>0</v>
      </c>
      <c r="AM42" s="126">
        <f t="shared" si="103"/>
        <v>0</v>
      </c>
      <c r="AN42" s="126">
        <f t="shared" si="24"/>
        <v>0</v>
      </c>
      <c r="AO42" s="126">
        <f t="shared" si="6"/>
        <v>0</v>
      </c>
      <c r="AP42" s="126">
        <f t="shared" si="7"/>
        <v>0</v>
      </c>
      <c r="AQ42" s="126">
        <f t="shared" si="8"/>
        <v>0</v>
      </c>
      <c r="AR42" s="126">
        <f t="shared" si="9"/>
        <v>0</v>
      </c>
      <c r="AS42" s="126">
        <f t="shared" si="10"/>
        <v>0</v>
      </c>
      <c r="AT42" s="126">
        <f t="shared" si="11"/>
        <v>0</v>
      </c>
      <c r="AU42" s="126">
        <f>AU43+AU44+AU45+AU46+AU47+AU52</f>
        <v>0</v>
      </c>
      <c r="AV42" s="126">
        <f t="shared" ref="AV42:BA42" si="104">AV43+AV44+AV45+AV46+AV47+AV52</f>
        <v>0</v>
      </c>
      <c r="AW42" s="126">
        <f t="shared" si="104"/>
        <v>0</v>
      </c>
      <c r="AX42" s="126">
        <f t="shared" si="104"/>
        <v>0</v>
      </c>
      <c r="AY42" s="126">
        <f t="shared" si="104"/>
        <v>0</v>
      </c>
      <c r="AZ42" s="126">
        <f t="shared" si="104"/>
        <v>0</v>
      </c>
      <c r="BA42" s="126">
        <f t="shared" si="104"/>
        <v>0</v>
      </c>
      <c r="BB42" s="126">
        <f t="shared" ref="BB42:BC42" si="105">SUM(BB43:BB52)</f>
        <v>0</v>
      </c>
      <c r="BC42" s="126">
        <f t="shared" si="105"/>
        <v>0</v>
      </c>
      <c r="BD42" s="126">
        <f>SUM(BD43:BD52)</f>
        <v>0</v>
      </c>
      <c r="BE42" s="126">
        <f t="shared" ref="BE42:BH42" si="106">SUM(BE43:BE52)</f>
        <v>0</v>
      </c>
      <c r="BF42" s="126">
        <f t="shared" si="106"/>
        <v>0</v>
      </c>
      <c r="BG42" s="126">
        <f t="shared" si="106"/>
        <v>0</v>
      </c>
      <c r="BH42" s="126">
        <f t="shared" si="106"/>
        <v>0</v>
      </c>
      <c r="BI42" s="126">
        <f t="shared" ref="BI42" si="107">SUM(BI43:BI52)</f>
        <v>0</v>
      </c>
      <c r="BJ42" s="126">
        <f t="shared" ref="BJ42" si="108">SUM(BJ43:BJ52)</f>
        <v>0</v>
      </c>
      <c r="BK42" s="126">
        <f t="shared" ref="BK42" si="109">SUM(BK43:BK52)</f>
        <v>0</v>
      </c>
      <c r="BL42" s="126">
        <f t="shared" ref="BL42" si="110">SUM(BL43:BL52)</f>
        <v>0</v>
      </c>
      <c r="BM42" s="126">
        <f t="shared" ref="BM42" si="111">SUM(BM43:BM52)</f>
        <v>0</v>
      </c>
      <c r="BN42" s="126">
        <f t="shared" ref="BN42" si="112">SUM(BN43:BN52)</f>
        <v>0</v>
      </c>
      <c r="BO42" s="126">
        <f t="shared" ref="BO42" si="113">SUM(BO43:BO52)</f>
        <v>0</v>
      </c>
      <c r="BP42" s="126">
        <f t="shared" ref="BP42" si="114">SUM(BP43:BP52)</f>
        <v>0</v>
      </c>
      <c r="BQ42" s="126">
        <f t="shared" ref="BQ42" si="115">SUM(BQ43:BQ52)</f>
        <v>0</v>
      </c>
      <c r="BR42" s="126">
        <f t="shared" ref="BR42" si="116">SUM(BR43:BR52)</f>
        <v>0</v>
      </c>
      <c r="BS42" s="126">
        <f t="shared" ref="BS42" si="117">SUM(BS43:BS52)</f>
        <v>0</v>
      </c>
      <c r="BT42" s="126">
        <f t="shared" ref="BT42" si="118">SUM(BT43:BT52)</f>
        <v>0</v>
      </c>
      <c r="BU42" s="126">
        <f t="shared" ref="BU42" si="119">SUM(BU43:BU52)</f>
        <v>0</v>
      </c>
      <c r="BV42" s="126">
        <f t="shared" ref="BV42" si="120">SUM(BV43:BV52)</f>
        <v>0</v>
      </c>
      <c r="BW42" s="126">
        <f t="shared" si="26"/>
        <v>0</v>
      </c>
      <c r="BX42" s="126">
        <f t="shared" si="27"/>
        <v>0</v>
      </c>
      <c r="BY42" s="126">
        <f t="shared" si="28"/>
        <v>0</v>
      </c>
      <c r="BZ42" s="126">
        <f t="shared" si="29"/>
        <v>0</v>
      </c>
      <c r="CA42" s="126">
        <f t="shared" si="30"/>
        <v>0</v>
      </c>
      <c r="CB42" s="126">
        <f t="shared" si="31"/>
        <v>0</v>
      </c>
      <c r="CC42" s="126">
        <f t="shared" si="32"/>
        <v>0</v>
      </c>
      <c r="CD42" s="101" t="s">
        <v>416</v>
      </c>
    </row>
    <row r="43" spans="1:82" s="11" customFormat="1" ht="101.25" hidden="1" customHeight="1">
      <c r="A43" s="94" t="s">
        <v>937</v>
      </c>
      <c r="B43" s="95">
        <f>'10'!B37</f>
        <v>0</v>
      </c>
      <c r="C43" s="90" t="s">
        <v>416</v>
      </c>
      <c r="D43" s="90" t="s">
        <v>416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26">
        <v>0</v>
      </c>
      <c r="AM43" s="126">
        <v>0</v>
      </c>
      <c r="AN43" s="126">
        <f t="shared" ref="AN43:AN52" si="121">AU43+BB43+BI43+BP43</f>
        <v>0</v>
      </c>
      <c r="AO43" s="126">
        <f t="shared" ref="AO43:AO52" si="122">AV43+BC43+BJ43+BQ43</f>
        <v>0</v>
      </c>
      <c r="AP43" s="126">
        <f t="shared" ref="AP43:AP52" si="123">AW43+BD43+BK43+BR43</f>
        <v>0</v>
      </c>
      <c r="AQ43" s="126">
        <f t="shared" ref="AQ43:AQ52" si="124">AX43+BE43+BL43+BS43</f>
        <v>0</v>
      </c>
      <c r="AR43" s="126">
        <f t="shared" ref="AR43:AR52" si="125">AY43+BF43+BM43+BT43</f>
        <v>0</v>
      </c>
      <c r="AS43" s="126">
        <f t="shared" ref="AS43:AS52" si="126">AZ43+BG43+BN43+BU43</f>
        <v>0</v>
      </c>
      <c r="AT43" s="126">
        <f t="shared" ref="AT43:AT52" si="127">BA43+BH43+BO43+BV43</f>
        <v>0</v>
      </c>
      <c r="AU43" s="126">
        <v>0</v>
      </c>
      <c r="AV43" s="126">
        <v>0</v>
      </c>
      <c r="AW43" s="126">
        <v>0</v>
      </c>
      <c r="AX43" s="126">
        <v>0</v>
      </c>
      <c r="AY43" s="126">
        <v>0</v>
      </c>
      <c r="AZ43" s="126">
        <v>0</v>
      </c>
      <c r="BA43" s="126">
        <v>0</v>
      </c>
      <c r="BB43" s="126">
        <v>0</v>
      </c>
      <c r="BC43" s="126">
        <v>0</v>
      </c>
      <c r="BD43" s="126">
        <v>0</v>
      </c>
      <c r="BE43" s="126">
        <v>0</v>
      </c>
      <c r="BF43" s="126">
        <v>0</v>
      </c>
      <c r="BG43" s="126">
        <v>0</v>
      </c>
      <c r="BH43" s="126">
        <v>0</v>
      </c>
      <c r="BI43" s="126">
        <v>0</v>
      </c>
      <c r="BJ43" s="126">
        <v>0</v>
      </c>
      <c r="BK43" s="96">
        <v>0</v>
      </c>
      <c r="BL43" s="126">
        <v>0</v>
      </c>
      <c r="BM43" s="126">
        <v>0</v>
      </c>
      <c r="BN43" s="126">
        <v>0</v>
      </c>
      <c r="BO43" s="126">
        <v>0</v>
      </c>
      <c r="BP43" s="126">
        <v>0</v>
      </c>
      <c r="BQ43" s="126">
        <v>0</v>
      </c>
      <c r="BR43" s="126">
        <v>0</v>
      </c>
      <c r="BS43" s="126">
        <v>0</v>
      </c>
      <c r="BT43" s="126">
        <v>0</v>
      </c>
      <c r="BU43" s="126">
        <v>0</v>
      </c>
      <c r="BV43" s="126">
        <v>0</v>
      </c>
      <c r="BW43" s="126">
        <v>0</v>
      </c>
      <c r="BX43" s="126">
        <v>0</v>
      </c>
      <c r="BY43" s="126">
        <v>0</v>
      </c>
      <c r="BZ43" s="126">
        <v>0</v>
      </c>
      <c r="CA43" s="126">
        <v>0</v>
      </c>
      <c r="CB43" s="126">
        <v>0</v>
      </c>
      <c r="CC43" s="126">
        <v>0</v>
      </c>
      <c r="CD43" s="101" t="s">
        <v>416</v>
      </c>
    </row>
    <row r="44" spans="1:82" s="11" customFormat="1" ht="99.75" hidden="1" customHeight="1">
      <c r="A44" s="94" t="s">
        <v>938</v>
      </c>
      <c r="B44" s="95">
        <f>'10'!B38</f>
        <v>0</v>
      </c>
      <c r="C44" s="90" t="s">
        <v>416</v>
      </c>
      <c r="D44" s="90" t="s">
        <v>416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f t="shared" si="121"/>
        <v>0</v>
      </c>
      <c r="AO44" s="126">
        <f t="shared" si="122"/>
        <v>0</v>
      </c>
      <c r="AP44" s="126">
        <f t="shared" si="123"/>
        <v>0</v>
      </c>
      <c r="AQ44" s="126">
        <f t="shared" si="124"/>
        <v>0</v>
      </c>
      <c r="AR44" s="126">
        <f t="shared" si="125"/>
        <v>0</v>
      </c>
      <c r="AS44" s="126">
        <f t="shared" si="126"/>
        <v>0</v>
      </c>
      <c r="AT44" s="126">
        <f t="shared" si="127"/>
        <v>0</v>
      </c>
      <c r="AU44" s="126">
        <v>0</v>
      </c>
      <c r="AV44" s="126">
        <v>0</v>
      </c>
      <c r="AW44" s="126">
        <v>0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26">
        <v>0</v>
      </c>
      <c r="BF44" s="126">
        <v>0</v>
      </c>
      <c r="BG44" s="126">
        <v>0</v>
      </c>
      <c r="BH44" s="126">
        <v>0</v>
      </c>
      <c r="BI44" s="126">
        <v>0</v>
      </c>
      <c r="BJ44" s="126">
        <v>0</v>
      </c>
      <c r="BK44" s="126">
        <v>0</v>
      </c>
      <c r="BL44" s="126">
        <v>0</v>
      </c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v>0</v>
      </c>
      <c r="BS44" s="126">
        <v>0</v>
      </c>
      <c r="BT44" s="126">
        <v>0</v>
      </c>
      <c r="BU44" s="126">
        <v>0</v>
      </c>
      <c r="BV44" s="126">
        <v>0</v>
      </c>
      <c r="BW44" s="126">
        <v>0</v>
      </c>
      <c r="BX44" s="126">
        <v>0</v>
      </c>
      <c r="BY44" s="126">
        <v>0</v>
      </c>
      <c r="BZ44" s="126">
        <v>0</v>
      </c>
      <c r="CA44" s="126">
        <v>0</v>
      </c>
      <c r="CB44" s="126">
        <v>0</v>
      </c>
      <c r="CC44" s="126">
        <v>0</v>
      </c>
      <c r="CD44" s="101" t="s">
        <v>416</v>
      </c>
    </row>
    <row r="45" spans="1:82" s="11" customFormat="1" ht="130.5" hidden="1" customHeight="1">
      <c r="A45" s="94" t="s">
        <v>939</v>
      </c>
      <c r="B45" s="95">
        <f>'10'!B39</f>
        <v>0</v>
      </c>
      <c r="C45" s="90" t="s">
        <v>416</v>
      </c>
      <c r="D45" s="90" t="s">
        <v>416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f t="shared" si="121"/>
        <v>0</v>
      </c>
      <c r="AO45" s="126">
        <f t="shared" si="122"/>
        <v>0</v>
      </c>
      <c r="AP45" s="126">
        <f>AW45+BD45+BK45+BT45</f>
        <v>0</v>
      </c>
      <c r="AQ45" s="126">
        <f t="shared" si="124"/>
        <v>0</v>
      </c>
      <c r="AR45" s="126">
        <f>AY45+BF45+BM45+BT45</f>
        <v>0</v>
      </c>
      <c r="AS45" s="126">
        <f t="shared" si="126"/>
        <v>0</v>
      </c>
      <c r="AT45" s="126">
        <f t="shared" si="127"/>
        <v>0</v>
      </c>
      <c r="AU45" s="126">
        <v>0</v>
      </c>
      <c r="AV45" s="126">
        <v>0</v>
      </c>
      <c r="AW45" s="126">
        <v>0</v>
      </c>
      <c r="AX45" s="126">
        <v>0</v>
      </c>
      <c r="AY45" s="126">
        <v>0</v>
      </c>
      <c r="AZ45" s="126">
        <v>0</v>
      </c>
      <c r="BA45" s="126">
        <v>0</v>
      </c>
      <c r="BB45" s="126">
        <v>0</v>
      </c>
      <c r="BC45" s="126">
        <v>0</v>
      </c>
      <c r="BD45" s="126">
        <v>0</v>
      </c>
      <c r="BE45" s="126">
        <v>0</v>
      </c>
      <c r="BF45" s="126">
        <v>0</v>
      </c>
      <c r="BG45" s="126">
        <v>0</v>
      </c>
      <c r="BH45" s="126">
        <v>0</v>
      </c>
      <c r="BI45" s="126">
        <v>0</v>
      </c>
      <c r="BJ45" s="126">
        <v>0</v>
      </c>
      <c r="BK45" s="126">
        <v>0</v>
      </c>
      <c r="BL45" s="126">
        <v>0</v>
      </c>
      <c r="BM45" s="126">
        <v>0</v>
      </c>
      <c r="BN45" s="126">
        <v>0</v>
      </c>
      <c r="BO45" s="126">
        <v>0</v>
      </c>
      <c r="BP45" s="126">
        <v>0</v>
      </c>
      <c r="BQ45" s="126">
        <v>0</v>
      </c>
      <c r="BR45" s="126">
        <v>0</v>
      </c>
      <c r="BS45" s="126">
        <v>0</v>
      </c>
      <c r="BT45" s="96">
        <v>0</v>
      </c>
      <c r="BU45" s="126">
        <v>0</v>
      </c>
      <c r="BV45" s="126">
        <v>0</v>
      </c>
      <c r="BW45" s="126">
        <v>0</v>
      </c>
      <c r="BX45" s="126">
        <v>0</v>
      </c>
      <c r="BY45" s="126">
        <v>0</v>
      </c>
      <c r="BZ45" s="126">
        <v>0</v>
      </c>
      <c r="CA45" s="126">
        <v>0</v>
      </c>
      <c r="CB45" s="126">
        <v>0</v>
      </c>
      <c r="CC45" s="126">
        <v>0</v>
      </c>
      <c r="CD45" s="101" t="s">
        <v>416</v>
      </c>
    </row>
    <row r="46" spans="1:82" s="11" customFormat="1" ht="86.25" hidden="1" customHeight="1">
      <c r="A46" s="94" t="s">
        <v>940</v>
      </c>
      <c r="B46" s="95">
        <f>'10'!B40</f>
        <v>0</v>
      </c>
      <c r="C46" s="90" t="s">
        <v>416</v>
      </c>
      <c r="D46" s="90" t="s">
        <v>416</v>
      </c>
      <c r="E46" s="126">
        <f>L46+S46+Z46+AG46</f>
        <v>0</v>
      </c>
      <c r="F46" s="126">
        <f t="shared" ref="F46:K46" si="128">M46+T46+AA46+AH46</f>
        <v>0</v>
      </c>
      <c r="G46" s="126">
        <f t="shared" si="128"/>
        <v>0</v>
      </c>
      <c r="H46" s="126">
        <f t="shared" si="128"/>
        <v>0</v>
      </c>
      <c r="I46" s="126">
        <f t="shared" si="128"/>
        <v>0</v>
      </c>
      <c r="J46" s="126">
        <f t="shared" si="128"/>
        <v>0</v>
      </c>
      <c r="K46" s="126">
        <f t="shared" si="128"/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f t="shared" si="121"/>
        <v>0</v>
      </c>
      <c r="AO46" s="126">
        <f t="shared" si="122"/>
        <v>0</v>
      </c>
      <c r="AP46" s="126">
        <f t="shared" si="123"/>
        <v>0</v>
      </c>
      <c r="AQ46" s="126">
        <f t="shared" si="124"/>
        <v>0</v>
      </c>
      <c r="AR46" s="126">
        <f t="shared" si="125"/>
        <v>0</v>
      </c>
      <c r="AS46" s="126">
        <f t="shared" si="126"/>
        <v>0</v>
      </c>
      <c r="AT46" s="126">
        <f t="shared" si="127"/>
        <v>0</v>
      </c>
      <c r="AU46" s="126">
        <v>0</v>
      </c>
      <c r="AV46" s="126">
        <v>0</v>
      </c>
      <c r="AW46" s="126">
        <v>0</v>
      </c>
      <c r="AX46" s="126">
        <v>0</v>
      </c>
      <c r="AY46" s="126">
        <v>0</v>
      </c>
      <c r="AZ46" s="126">
        <v>0</v>
      </c>
      <c r="BA46" s="126">
        <v>0</v>
      </c>
      <c r="BB46" s="126">
        <v>0</v>
      </c>
      <c r="BC46" s="126">
        <v>0</v>
      </c>
      <c r="BD46" s="96">
        <v>0</v>
      </c>
      <c r="BE46" s="126">
        <v>0</v>
      </c>
      <c r="BF46" s="126">
        <v>0</v>
      </c>
      <c r="BG46" s="126">
        <v>0</v>
      </c>
      <c r="BH46" s="126">
        <v>0</v>
      </c>
      <c r="BI46" s="126">
        <v>0</v>
      </c>
      <c r="BJ46" s="126">
        <v>0</v>
      </c>
      <c r="BK46" s="126">
        <v>0</v>
      </c>
      <c r="BL46" s="126">
        <v>0</v>
      </c>
      <c r="BM46" s="126">
        <v>0</v>
      </c>
      <c r="BN46" s="126">
        <v>0</v>
      </c>
      <c r="BO46" s="126">
        <v>0</v>
      </c>
      <c r="BP46" s="126">
        <v>0</v>
      </c>
      <c r="BQ46" s="126">
        <v>0</v>
      </c>
      <c r="BR46" s="126">
        <v>0</v>
      </c>
      <c r="BS46" s="126">
        <v>0</v>
      </c>
      <c r="BT46" s="126">
        <v>0</v>
      </c>
      <c r="BU46" s="126">
        <v>0</v>
      </c>
      <c r="BV46" s="126">
        <v>0</v>
      </c>
      <c r="BW46" s="126">
        <v>0</v>
      </c>
      <c r="BX46" s="126">
        <v>0</v>
      </c>
      <c r="BY46" s="126">
        <v>0</v>
      </c>
      <c r="BZ46" s="126">
        <v>0</v>
      </c>
      <c r="CA46" s="126">
        <v>0</v>
      </c>
      <c r="CB46" s="126">
        <v>0</v>
      </c>
      <c r="CC46" s="126">
        <v>0</v>
      </c>
      <c r="CD46" s="101" t="s">
        <v>416</v>
      </c>
    </row>
    <row r="47" spans="1:82" s="11" customFormat="1" ht="120.75" hidden="1" customHeight="1">
      <c r="A47" s="94" t="s">
        <v>941</v>
      </c>
      <c r="B47" s="95">
        <f>'10'!B41</f>
        <v>0</v>
      </c>
      <c r="C47" s="90" t="s">
        <v>416</v>
      </c>
      <c r="D47" s="90" t="s">
        <v>416</v>
      </c>
      <c r="E47" s="126">
        <f t="shared" ref="E47:E52" si="129">L47+S47+Z47+AG47</f>
        <v>0</v>
      </c>
      <c r="F47" s="126">
        <f t="shared" ref="F47:F52" si="130">M47+T47+AA47+AH47</f>
        <v>0</v>
      </c>
      <c r="G47" s="126">
        <f t="shared" ref="G47:G52" si="131">N47+U47+AB47+AI47</f>
        <v>0</v>
      </c>
      <c r="H47" s="126">
        <f t="shared" ref="H47:H52" si="132">O47+V47+AC47+AJ47</f>
        <v>0</v>
      </c>
      <c r="I47" s="126">
        <f t="shared" ref="I47:I52" si="133">P47+W47+AD47+AK47</f>
        <v>0</v>
      </c>
      <c r="J47" s="126">
        <f t="shared" ref="J47:J52" si="134">Q47+X47+AE47+AL47</f>
        <v>0</v>
      </c>
      <c r="K47" s="126">
        <f t="shared" ref="K47:K52" si="135">R47+Y47+AF47+AM47</f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f t="shared" si="121"/>
        <v>0</v>
      </c>
      <c r="AO47" s="126">
        <f t="shared" si="122"/>
        <v>0</v>
      </c>
      <c r="AP47" s="126">
        <f t="shared" si="123"/>
        <v>0</v>
      </c>
      <c r="AQ47" s="126">
        <f t="shared" si="124"/>
        <v>0</v>
      </c>
      <c r="AR47" s="126">
        <f t="shared" si="125"/>
        <v>0</v>
      </c>
      <c r="AS47" s="126">
        <f t="shared" si="126"/>
        <v>0</v>
      </c>
      <c r="AT47" s="126">
        <f t="shared" si="127"/>
        <v>0</v>
      </c>
      <c r="AU47" s="126">
        <v>0</v>
      </c>
      <c r="AV47" s="126">
        <v>0</v>
      </c>
      <c r="AW47" s="126">
        <v>0</v>
      </c>
      <c r="AX47" s="126">
        <v>0</v>
      </c>
      <c r="AY47" s="126">
        <v>0</v>
      </c>
      <c r="AZ47" s="126">
        <v>0</v>
      </c>
      <c r="BA47" s="126">
        <v>0</v>
      </c>
      <c r="BB47" s="126">
        <v>0</v>
      </c>
      <c r="BC47" s="126">
        <v>0</v>
      </c>
      <c r="BD47" s="126">
        <v>0</v>
      </c>
      <c r="BE47" s="126">
        <v>0</v>
      </c>
      <c r="BF47" s="126">
        <v>0</v>
      </c>
      <c r="BG47" s="126">
        <v>0</v>
      </c>
      <c r="BH47" s="126">
        <v>0</v>
      </c>
      <c r="BI47" s="126">
        <v>0</v>
      </c>
      <c r="BJ47" s="126">
        <v>0</v>
      </c>
      <c r="BK47" s="126">
        <v>0</v>
      </c>
      <c r="BL47" s="126">
        <v>0</v>
      </c>
      <c r="BM47" s="126">
        <v>0</v>
      </c>
      <c r="BN47" s="126">
        <v>0</v>
      </c>
      <c r="BO47" s="126">
        <v>0</v>
      </c>
      <c r="BP47" s="126">
        <v>0</v>
      </c>
      <c r="BQ47" s="126">
        <v>0</v>
      </c>
      <c r="BR47" s="96">
        <v>0</v>
      </c>
      <c r="BS47" s="126">
        <v>0</v>
      </c>
      <c r="BT47" s="126">
        <v>0</v>
      </c>
      <c r="BU47" s="126">
        <v>0</v>
      </c>
      <c r="BV47" s="126">
        <v>0</v>
      </c>
      <c r="BW47" s="126">
        <v>0</v>
      </c>
      <c r="BX47" s="126">
        <v>0</v>
      </c>
      <c r="BY47" s="126">
        <v>0</v>
      </c>
      <c r="BZ47" s="126">
        <v>0</v>
      </c>
      <c r="CA47" s="126">
        <v>0</v>
      </c>
      <c r="CB47" s="126">
        <v>0</v>
      </c>
      <c r="CC47" s="126">
        <v>0</v>
      </c>
      <c r="CD47" s="101" t="s">
        <v>416</v>
      </c>
    </row>
    <row r="48" spans="1:82" s="11" customFormat="1" ht="132.75" customHeight="1">
      <c r="A48" s="94" t="s">
        <v>937</v>
      </c>
      <c r="B48" s="95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8" s="90" t="s">
        <v>416</v>
      </c>
      <c r="D48" s="90" t="s">
        <v>416</v>
      </c>
      <c r="E48" s="126">
        <f t="shared" si="129"/>
        <v>0</v>
      </c>
      <c r="F48" s="126">
        <f t="shared" si="130"/>
        <v>0</v>
      </c>
      <c r="G48" s="126">
        <f t="shared" si="131"/>
        <v>0</v>
      </c>
      <c r="H48" s="126">
        <f t="shared" si="132"/>
        <v>0</v>
      </c>
      <c r="I48" s="126">
        <f t="shared" si="133"/>
        <v>0</v>
      </c>
      <c r="J48" s="126">
        <f t="shared" si="134"/>
        <v>0</v>
      </c>
      <c r="K48" s="126">
        <f t="shared" si="135"/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f t="shared" ref="AN48" si="136">AU48+BB48+BI48+BP48</f>
        <v>0</v>
      </c>
      <c r="AO48" s="126">
        <f t="shared" ref="AO48" si="137">AV48+BC48+BJ48+BQ48</f>
        <v>0</v>
      </c>
      <c r="AP48" s="126">
        <f t="shared" ref="AP48" si="138">AW48+BD48+BK48+BR48</f>
        <v>0</v>
      </c>
      <c r="AQ48" s="126">
        <f t="shared" ref="AQ48" si="139">AX48+BE48+BL48+BS48</f>
        <v>0</v>
      </c>
      <c r="AR48" s="126">
        <f t="shared" ref="AR48" si="140">AY48+BF48+BM48+BT48</f>
        <v>0</v>
      </c>
      <c r="AS48" s="126">
        <f t="shared" ref="AS48" si="141">AZ48+BG48+BN48+BU48</f>
        <v>0</v>
      </c>
      <c r="AT48" s="126">
        <f t="shared" ref="AT48" si="142">BA48+BH48+BO48+BV48</f>
        <v>0</v>
      </c>
      <c r="AU48" s="126">
        <v>0</v>
      </c>
      <c r="AV48" s="126">
        <v>0</v>
      </c>
      <c r="AW48" s="126">
        <v>0</v>
      </c>
      <c r="AX48" s="126">
        <v>0</v>
      </c>
      <c r="AY48" s="126">
        <v>0</v>
      </c>
      <c r="AZ48" s="126">
        <v>0</v>
      </c>
      <c r="BA48" s="126">
        <v>0</v>
      </c>
      <c r="BB48" s="126">
        <v>0</v>
      </c>
      <c r="BC48" s="126">
        <v>0</v>
      </c>
      <c r="BD48" s="126">
        <v>0</v>
      </c>
      <c r="BE48" s="126">
        <v>0</v>
      </c>
      <c r="BF48" s="126">
        <v>0</v>
      </c>
      <c r="BG48" s="126">
        <v>0</v>
      </c>
      <c r="BH48" s="126">
        <v>0</v>
      </c>
      <c r="BI48" s="126">
        <v>0</v>
      </c>
      <c r="BJ48" s="126">
        <v>0</v>
      </c>
      <c r="BK48" s="126">
        <v>0</v>
      </c>
      <c r="BL48" s="126">
        <v>0</v>
      </c>
      <c r="BM48" s="126">
        <v>0</v>
      </c>
      <c r="BN48" s="126">
        <v>0</v>
      </c>
      <c r="BO48" s="126">
        <v>0</v>
      </c>
      <c r="BP48" s="126">
        <v>0</v>
      </c>
      <c r="BQ48" s="126">
        <v>0</v>
      </c>
      <c r="BR48" s="96">
        <v>0</v>
      </c>
      <c r="BS48" s="126">
        <v>0</v>
      </c>
      <c r="BT48" s="126">
        <v>0</v>
      </c>
      <c r="BU48" s="126">
        <v>0</v>
      </c>
      <c r="BV48" s="126">
        <v>0</v>
      </c>
      <c r="BW48" s="126">
        <v>0</v>
      </c>
      <c r="BX48" s="126">
        <v>0</v>
      </c>
      <c r="BY48" s="126">
        <v>0</v>
      </c>
      <c r="BZ48" s="126">
        <v>0</v>
      </c>
      <c r="CA48" s="126">
        <v>0</v>
      </c>
      <c r="CB48" s="126">
        <v>0</v>
      </c>
      <c r="CC48" s="126">
        <v>0</v>
      </c>
      <c r="CD48" s="101" t="s">
        <v>416</v>
      </c>
    </row>
    <row r="49" spans="1:82" s="11" customFormat="1" ht="120" hidden="1" customHeight="1">
      <c r="A49" s="94" t="s">
        <v>967</v>
      </c>
      <c r="B49" s="95">
        <f>'10'!B43</f>
        <v>0</v>
      </c>
      <c r="C49" s="90" t="s">
        <v>416</v>
      </c>
      <c r="D49" s="90" t="s">
        <v>416</v>
      </c>
      <c r="E49" s="126">
        <f t="shared" si="129"/>
        <v>0</v>
      </c>
      <c r="F49" s="126">
        <f t="shared" si="130"/>
        <v>0</v>
      </c>
      <c r="G49" s="126">
        <f t="shared" si="131"/>
        <v>0</v>
      </c>
      <c r="H49" s="126">
        <f t="shared" si="132"/>
        <v>0</v>
      </c>
      <c r="I49" s="126">
        <f t="shared" si="133"/>
        <v>0</v>
      </c>
      <c r="J49" s="126">
        <f t="shared" si="134"/>
        <v>0</v>
      </c>
      <c r="K49" s="126">
        <f t="shared" si="135"/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f t="shared" ref="AN49:AN51" si="143">AU49+BB49+BI49+BP49</f>
        <v>0</v>
      </c>
      <c r="AO49" s="126">
        <f t="shared" ref="AO49:AO51" si="144">AV49+BC49+BJ49+BQ49</f>
        <v>0</v>
      </c>
      <c r="AP49" s="126">
        <f t="shared" ref="AP49:AP51" si="145">AW49+BD49+BK49+BR49</f>
        <v>0</v>
      </c>
      <c r="AQ49" s="126">
        <f t="shared" ref="AQ49:AQ51" si="146">AX49+BE49+BL49+BS49</f>
        <v>0</v>
      </c>
      <c r="AR49" s="126">
        <f t="shared" ref="AR49:AR51" si="147">AY49+BF49+BM49+BT49</f>
        <v>0</v>
      </c>
      <c r="AS49" s="126">
        <f t="shared" ref="AS49:AS51" si="148">AZ49+BG49+BN49+BU49</f>
        <v>0</v>
      </c>
      <c r="AT49" s="126">
        <f t="shared" ref="AT49:AT51" si="149">BA49+BH49+BO49+BV49</f>
        <v>0</v>
      </c>
      <c r="AU49" s="126">
        <f t="shared" ref="AU49:AU51" si="150">BB49+BI49+BP49+BW49</f>
        <v>0</v>
      </c>
      <c r="AV49" s="126">
        <f t="shared" ref="AV49:AV50" si="151">BC49+BJ49+BQ49+BX49</f>
        <v>0</v>
      </c>
      <c r="AW49" s="126">
        <v>0</v>
      </c>
      <c r="AX49" s="126">
        <f t="shared" ref="AX49:AX51" si="152">BE49+BL49+BS49+BZ49</f>
        <v>0</v>
      </c>
      <c r="AY49" s="126">
        <f t="shared" ref="AY49:AY51" si="153">BF49+BM49+BT49+CA49</f>
        <v>0</v>
      </c>
      <c r="AZ49" s="126">
        <f t="shared" ref="AZ49:AZ51" si="154">BG49+BN49+BU49+CB49</f>
        <v>0</v>
      </c>
      <c r="BA49" s="126">
        <f t="shared" ref="BA49:BA51" si="155">BH49+BO49+BV49+CC49</f>
        <v>0</v>
      </c>
      <c r="BB49" s="126">
        <v>0</v>
      </c>
      <c r="BC49" s="126">
        <f t="shared" ref="BC49:BC51" si="156">BJ49+BQ49+BX49+CE49</f>
        <v>0</v>
      </c>
      <c r="BD49" s="126">
        <v>0</v>
      </c>
      <c r="BE49" s="126">
        <f t="shared" ref="BE49:BE51" si="157">BL49+BS49+BZ49+CG49</f>
        <v>0</v>
      </c>
      <c r="BF49" s="126">
        <f t="shared" ref="BF49:BF51" si="158">BM49+BT49+CA49+CH49</f>
        <v>0</v>
      </c>
      <c r="BG49" s="126">
        <f t="shared" ref="BG49:BG51" si="159">BN49+BU49+CB49+CI49</f>
        <v>0</v>
      </c>
      <c r="BH49" s="126">
        <f t="shared" ref="BH49:BH51" si="160">BO49+BV49+CC49+CJ49</f>
        <v>0</v>
      </c>
      <c r="BI49" s="126">
        <v>0</v>
      </c>
      <c r="BJ49" s="126">
        <f t="shared" ref="BJ49:BJ51" si="161">BQ49+BX49+CE49+CL49</f>
        <v>0</v>
      </c>
      <c r="BK49" s="126">
        <f t="shared" ref="BK49:BK51" si="162">BR49+BY49+CF49+CM49</f>
        <v>0</v>
      </c>
      <c r="BL49" s="126">
        <f t="shared" ref="BL49:BL51" si="163">BS49+BZ49+CG49+CN49</f>
        <v>0</v>
      </c>
      <c r="BM49" s="126">
        <f t="shared" ref="BM49:BM51" si="164">BT49+CA49+CH49+CO49</f>
        <v>0</v>
      </c>
      <c r="BN49" s="126">
        <f t="shared" ref="BN49:BN51" si="165">BU49+CB49+CI49+CP49</f>
        <v>0</v>
      </c>
      <c r="BO49" s="126">
        <f t="shared" ref="BO49:BO51" si="166">BV49+CC49+CJ49+CQ49</f>
        <v>0</v>
      </c>
      <c r="BP49" s="126">
        <v>0</v>
      </c>
      <c r="BQ49" s="126">
        <f t="shared" ref="BQ49:BQ51" si="167">BX49+CE49+CL49+CS49</f>
        <v>0</v>
      </c>
      <c r="BR49" s="126">
        <f t="shared" ref="BR49:BR51" si="168">BY49+CF49+CM49+CT49</f>
        <v>0</v>
      </c>
      <c r="BS49" s="126">
        <f t="shared" ref="BS49:BS51" si="169">BZ49+CG49+CN49+CU49</f>
        <v>0</v>
      </c>
      <c r="BT49" s="126">
        <f t="shared" ref="BT49:BT51" si="170">CA49+CH49+CO49+CV49</f>
        <v>0</v>
      </c>
      <c r="BU49" s="126">
        <f t="shared" ref="BU49:BU51" si="171">CB49+CI49+CP49+CW49</f>
        <v>0</v>
      </c>
      <c r="BV49" s="126">
        <f t="shared" ref="BV49:BV51" si="172">CC49+CJ49+CQ49+CX49</f>
        <v>0</v>
      </c>
      <c r="BW49" s="126">
        <v>0</v>
      </c>
      <c r="BX49" s="126">
        <v>0</v>
      </c>
      <c r="BY49" s="126">
        <v>0</v>
      </c>
      <c r="BZ49" s="126">
        <v>0</v>
      </c>
      <c r="CA49" s="126">
        <v>0</v>
      </c>
      <c r="CB49" s="126">
        <v>0</v>
      </c>
      <c r="CC49" s="126">
        <v>0</v>
      </c>
      <c r="CD49" s="101" t="s">
        <v>416</v>
      </c>
    </row>
    <row r="50" spans="1:82" s="11" customFormat="1" ht="162" customHeight="1">
      <c r="A50" s="94" t="s">
        <v>938</v>
      </c>
      <c r="B50" s="95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0" s="90" t="s">
        <v>416</v>
      </c>
      <c r="D50" s="90" t="s">
        <v>416</v>
      </c>
      <c r="E50" s="126">
        <f t="shared" si="129"/>
        <v>0</v>
      </c>
      <c r="F50" s="126">
        <f t="shared" si="130"/>
        <v>0</v>
      </c>
      <c r="G50" s="126">
        <f t="shared" si="131"/>
        <v>0</v>
      </c>
      <c r="H50" s="126">
        <f t="shared" si="132"/>
        <v>0</v>
      </c>
      <c r="I50" s="126">
        <f t="shared" si="133"/>
        <v>0</v>
      </c>
      <c r="J50" s="126">
        <f t="shared" si="134"/>
        <v>0</v>
      </c>
      <c r="K50" s="126">
        <f t="shared" si="135"/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f t="shared" si="143"/>
        <v>0</v>
      </c>
      <c r="AO50" s="126">
        <f t="shared" si="144"/>
        <v>0</v>
      </c>
      <c r="AP50" s="126">
        <f t="shared" si="145"/>
        <v>0</v>
      </c>
      <c r="AQ50" s="126">
        <f t="shared" si="146"/>
        <v>0</v>
      </c>
      <c r="AR50" s="126">
        <f t="shared" si="147"/>
        <v>0</v>
      </c>
      <c r="AS50" s="126">
        <f t="shared" si="148"/>
        <v>0</v>
      </c>
      <c r="AT50" s="126">
        <f t="shared" si="149"/>
        <v>0</v>
      </c>
      <c r="AU50" s="126">
        <v>0</v>
      </c>
      <c r="AV50" s="126">
        <f t="shared" si="151"/>
        <v>0</v>
      </c>
      <c r="AW50" s="126">
        <v>0</v>
      </c>
      <c r="AX50" s="126">
        <f t="shared" si="152"/>
        <v>0</v>
      </c>
      <c r="AY50" s="126">
        <v>0</v>
      </c>
      <c r="AZ50" s="126">
        <f t="shared" si="154"/>
        <v>0</v>
      </c>
      <c r="BA50" s="126">
        <f t="shared" si="155"/>
        <v>0</v>
      </c>
      <c r="BB50" s="126">
        <v>0</v>
      </c>
      <c r="BC50" s="126">
        <f t="shared" si="156"/>
        <v>0</v>
      </c>
      <c r="BD50" s="126">
        <v>0</v>
      </c>
      <c r="BE50" s="126">
        <f t="shared" si="157"/>
        <v>0</v>
      </c>
      <c r="BF50" s="126">
        <v>0</v>
      </c>
      <c r="BG50" s="126">
        <f t="shared" si="159"/>
        <v>0</v>
      </c>
      <c r="BH50" s="126">
        <f t="shared" si="160"/>
        <v>0</v>
      </c>
      <c r="BI50" s="126">
        <v>0</v>
      </c>
      <c r="BJ50" s="126">
        <f t="shared" si="161"/>
        <v>0</v>
      </c>
      <c r="BK50" s="126">
        <v>0</v>
      </c>
      <c r="BL50" s="126">
        <f t="shared" si="163"/>
        <v>0</v>
      </c>
      <c r="BM50" s="126">
        <v>0</v>
      </c>
      <c r="BN50" s="126">
        <f t="shared" si="165"/>
        <v>0</v>
      </c>
      <c r="BO50" s="126">
        <f t="shared" si="166"/>
        <v>0</v>
      </c>
      <c r="BP50" s="126">
        <v>0</v>
      </c>
      <c r="BQ50" s="126">
        <f t="shared" si="167"/>
        <v>0</v>
      </c>
      <c r="BR50" s="126">
        <f t="shared" si="168"/>
        <v>0</v>
      </c>
      <c r="BS50" s="126">
        <f t="shared" si="169"/>
        <v>0</v>
      </c>
      <c r="BT50" s="126">
        <f t="shared" si="170"/>
        <v>0</v>
      </c>
      <c r="BU50" s="126">
        <f t="shared" si="171"/>
        <v>0</v>
      </c>
      <c r="BV50" s="126">
        <f t="shared" si="172"/>
        <v>0</v>
      </c>
      <c r="BW50" s="126">
        <v>0</v>
      </c>
      <c r="BX50" s="126">
        <v>0</v>
      </c>
      <c r="BY50" s="126">
        <v>0</v>
      </c>
      <c r="BZ50" s="126">
        <v>0</v>
      </c>
      <c r="CA50" s="126">
        <v>0</v>
      </c>
      <c r="CB50" s="126">
        <v>0</v>
      </c>
      <c r="CC50" s="126">
        <v>0</v>
      </c>
      <c r="CD50" s="101" t="s">
        <v>416</v>
      </c>
    </row>
    <row r="51" spans="1:82" s="11" customFormat="1" ht="150.75" hidden="1" customHeight="1">
      <c r="A51" s="94" t="s">
        <v>969</v>
      </c>
      <c r="B51" s="95" t="e">
        <f>'10'!#REF!</f>
        <v>#REF!</v>
      </c>
      <c r="C51" s="90" t="s">
        <v>416</v>
      </c>
      <c r="D51" s="90" t="s">
        <v>416</v>
      </c>
      <c r="E51" s="126">
        <f t="shared" si="129"/>
        <v>0</v>
      </c>
      <c r="F51" s="126">
        <f t="shared" si="130"/>
        <v>0</v>
      </c>
      <c r="G51" s="126">
        <f t="shared" si="131"/>
        <v>0</v>
      </c>
      <c r="H51" s="126">
        <f t="shared" si="132"/>
        <v>0</v>
      </c>
      <c r="I51" s="126">
        <f t="shared" si="133"/>
        <v>0</v>
      </c>
      <c r="J51" s="126">
        <f t="shared" si="134"/>
        <v>0</v>
      </c>
      <c r="K51" s="126">
        <f t="shared" si="135"/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f t="shared" si="143"/>
        <v>0</v>
      </c>
      <c r="AO51" s="126">
        <f t="shared" si="144"/>
        <v>0</v>
      </c>
      <c r="AP51" s="126">
        <f t="shared" si="145"/>
        <v>0</v>
      </c>
      <c r="AQ51" s="126">
        <f t="shared" si="146"/>
        <v>0</v>
      </c>
      <c r="AR51" s="126">
        <f t="shared" si="147"/>
        <v>0</v>
      </c>
      <c r="AS51" s="126">
        <f t="shared" si="148"/>
        <v>0</v>
      </c>
      <c r="AT51" s="126">
        <f t="shared" si="149"/>
        <v>0</v>
      </c>
      <c r="AU51" s="126">
        <f t="shared" si="150"/>
        <v>0</v>
      </c>
      <c r="AV51" s="126">
        <v>0</v>
      </c>
      <c r="AW51" s="126">
        <f t="shared" ref="AW51" si="173">BD51+BK51+BR51+BY51</f>
        <v>0</v>
      </c>
      <c r="AX51" s="126">
        <f t="shared" si="152"/>
        <v>0</v>
      </c>
      <c r="AY51" s="126">
        <f t="shared" si="153"/>
        <v>0</v>
      </c>
      <c r="AZ51" s="126">
        <f t="shared" si="154"/>
        <v>0</v>
      </c>
      <c r="BA51" s="126">
        <f t="shared" si="155"/>
        <v>0</v>
      </c>
      <c r="BB51" s="126">
        <v>0</v>
      </c>
      <c r="BC51" s="126">
        <f t="shared" si="156"/>
        <v>0</v>
      </c>
      <c r="BD51" s="126">
        <f t="shared" ref="BD51" si="174">BK51+BR51+BY51+CF51</f>
        <v>0</v>
      </c>
      <c r="BE51" s="126">
        <f t="shared" si="157"/>
        <v>0</v>
      </c>
      <c r="BF51" s="126">
        <f t="shared" si="158"/>
        <v>0</v>
      </c>
      <c r="BG51" s="126">
        <f t="shared" si="159"/>
        <v>0</v>
      </c>
      <c r="BH51" s="126">
        <f t="shared" si="160"/>
        <v>0</v>
      </c>
      <c r="BI51" s="126">
        <v>0</v>
      </c>
      <c r="BJ51" s="126">
        <f t="shared" si="161"/>
        <v>0</v>
      </c>
      <c r="BK51" s="126">
        <f t="shared" si="162"/>
        <v>0</v>
      </c>
      <c r="BL51" s="126">
        <f t="shared" si="163"/>
        <v>0</v>
      </c>
      <c r="BM51" s="126">
        <f t="shared" si="164"/>
        <v>0</v>
      </c>
      <c r="BN51" s="126">
        <f t="shared" si="165"/>
        <v>0</v>
      </c>
      <c r="BO51" s="126">
        <f t="shared" si="166"/>
        <v>0</v>
      </c>
      <c r="BP51" s="126">
        <v>0</v>
      </c>
      <c r="BQ51" s="126">
        <f t="shared" si="167"/>
        <v>0</v>
      </c>
      <c r="BR51" s="126">
        <f t="shared" si="168"/>
        <v>0</v>
      </c>
      <c r="BS51" s="126">
        <f t="shared" si="169"/>
        <v>0</v>
      </c>
      <c r="BT51" s="126">
        <f t="shared" si="170"/>
        <v>0</v>
      </c>
      <c r="BU51" s="126">
        <f t="shared" si="171"/>
        <v>0</v>
      </c>
      <c r="BV51" s="126">
        <f t="shared" si="172"/>
        <v>0</v>
      </c>
      <c r="BW51" s="126">
        <v>0</v>
      </c>
      <c r="BX51" s="126">
        <v>0</v>
      </c>
      <c r="BY51" s="126">
        <v>0</v>
      </c>
      <c r="BZ51" s="126">
        <v>0</v>
      </c>
      <c r="CA51" s="126">
        <v>0</v>
      </c>
      <c r="CB51" s="126">
        <v>0</v>
      </c>
      <c r="CC51" s="126">
        <v>0</v>
      </c>
      <c r="CD51" s="101" t="s">
        <v>416</v>
      </c>
    </row>
    <row r="52" spans="1:82" s="11" customFormat="1" ht="129.75" hidden="1" customHeight="1">
      <c r="A52" s="94" t="s">
        <v>970</v>
      </c>
      <c r="B52" s="95" t="e">
        <f>'10'!#REF!</f>
        <v>#REF!</v>
      </c>
      <c r="C52" s="90" t="s">
        <v>416</v>
      </c>
      <c r="D52" s="90" t="s">
        <v>416</v>
      </c>
      <c r="E52" s="126">
        <f t="shared" si="129"/>
        <v>0</v>
      </c>
      <c r="F52" s="126">
        <f t="shared" si="130"/>
        <v>0</v>
      </c>
      <c r="G52" s="126">
        <f t="shared" si="131"/>
        <v>0</v>
      </c>
      <c r="H52" s="126">
        <f t="shared" si="132"/>
        <v>0</v>
      </c>
      <c r="I52" s="126">
        <f t="shared" si="133"/>
        <v>0</v>
      </c>
      <c r="J52" s="126">
        <f t="shared" si="134"/>
        <v>0</v>
      </c>
      <c r="K52" s="126">
        <f t="shared" si="135"/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f t="shared" si="121"/>
        <v>0</v>
      </c>
      <c r="AO52" s="126">
        <f t="shared" si="122"/>
        <v>0</v>
      </c>
      <c r="AP52" s="126">
        <f t="shared" si="123"/>
        <v>0</v>
      </c>
      <c r="AQ52" s="126">
        <f t="shared" si="124"/>
        <v>0</v>
      </c>
      <c r="AR52" s="126">
        <f t="shared" si="125"/>
        <v>0</v>
      </c>
      <c r="AS52" s="126">
        <f t="shared" si="126"/>
        <v>0</v>
      </c>
      <c r="AT52" s="126">
        <f t="shared" si="127"/>
        <v>0</v>
      </c>
      <c r="AU52" s="126">
        <v>0</v>
      </c>
      <c r="AV52" s="126">
        <v>0</v>
      </c>
      <c r="AW52" s="126">
        <v>0</v>
      </c>
      <c r="AX52" s="126">
        <v>0</v>
      </c>
      <c r="AY52" s="126">
        <v>0</v>
      </c>
      <c r="AZ52" s="126">
        <v>0</v>
      </c>
      <c r="BA52" s="126">
        <v>0</v>
      </c>
      <c r="BB52" s="126">
        <v>0</v>
      </c>
      <c r="BC52" s="126">
        <v>0</v>
      </c>
      <c r="BD52" s="126">
        <v>0</v>
      </c>
      <c r="BE52" s="126">
        <v>0</v>
      </c>
      <c r="BF52" s="126">
        <v>0</v>
      </c>
      <c r="BG52" s="126">
        <v>0</v>
      </c>
      <c r="BH52" s="126">
        <v>0</v>
      </c>
      <c r="BI52" s="126">
        <v>0</v>
      </c>
      <c r="BJ52" s="126">
        <v>0</v>
      </c>
      <c r="BK52" s="126">
        <v>0</v>
      </c>
      <c r="BL52" s="126">
        <v>0</v>
      </c>
      <c r="BM52" s="126">
        <v>0</v>
      </c>
      <c r="BN52" s="126">
        <v>0</v>
      </c>
      <c r="BO52" s="126">
        <v>0</v>
      </c>
      <c r="BP52" s="126">
        <v>0</v>
      </c>
      <c r="BQ52" s="126">
        <v>0</v>
      </c>
      <c r="BR52" s="288">
        <v>0</v>
      </c>
      <c r="BS52" s="289">
        <v>0</v>
      </c>
      <c r="BT52" s="289">
        <v>0</v>
      </c>
      <c r="BU52" s="126">
        <v>0</v>
      </c>
      <c r="BV52" s="126">
        <v>0</v>
      </c>
      <c r="BW52" s="126">
        <v>0</v>
      </c>
      <c r="BX52" s="126">
        <v>0</v>
      </c>
      <c r="BY52" s="126">
        <v>0</v>
      </c>
      <c r="BZ52" s="126">
        <v>0</v>
      </c>
      <c r="CA52" s="126">
        <v>0</v>
      </c>
      <c r="CB52" s="126">
        <v>0</v>
      </c>
      <c r="CC52" s="126">
        <v>0</v>
      </c>
      <c r="CD52" s="101" t="s">
        <v>416</v>
      </c>
    </row>
    <row r="53" spans="1:82" s="11" customFormat="1" ht="129.75" customHeight="1">
      <c r="A53" s="94" t="s">
        <v>939</v>
      </c>
      <c r="B53" s="95" t="str">
        <f>'10'!B45</f>
        <v>Строительство ЛЭП-10 кВ, ЛЭП-0,4 кВ, ТП 10/0,4кВ для электроснабжения НК-Бетон</v>
      </c>
      <c r="C53" s="90"/>
      <c r="D53" s="90"/>
      <c r="E53" s="126">
        <f t="shared" ref="E53" si="175">L53+S53+Z53+AG53</f>
        <v>0</v>
      </c>
      <c r="F53" s="126">
        <f t="shared" ref="F53" si="176">M53+T53+AA53+AH53</f>
        <v>0</v>
      </c>
      <c r="G53" s="126">
        <f t="shared" ref="G53" si="177">N53+U53+AB53+AI53</f>
        <v>0</v>
      </c>
      <c r="H53" s="126">
        <f t="shared" ref="H53" si="178">O53+V53+AC53+AJ53</f>
        <v>0</v>
      </c>
      <c r="I53" s="126">
        <f t="shared" ref="I53" si="179">P53+W53+AD53+AK53</f>
        <v>0</v>
      </c>
      <c r="J53" s="126">
        <f t="shared" ref="J53" si="180">Q53+X53+AE53+AL53</f>
        <v>0</v>
      </c>
      <c r="K53" s="126">
        <f t="shared" ref="K53" si="181">R53+Y53+AF53+AM53</f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f t="shared" ref="AN53" si="182">AU53+BB53+BI53+BP53</f>
        <v>0</v>
      </c>
      <c r="AO53" s="126">
        <f t="shared" ref="AO53" si="183">AV53+BC53+BJ53+BQ53</f>
        <v>0</v>
      </c>
      <c r="AP53" s="126">
        <f t="shared" ref="AP53" si="184">AW53+BD53+BK53+BR53</f>
        <v>0</v>
      </c>
      <c r="AQ53" s="126">
        <f t="shared" ref="AQ53" si="185">AX53+BE53+BL53+BS53</f>
        <v>0</v>
      </c>
      <c r="AR53" s="126">
        <f t="shared" ref="AR53" si="186">AY53+BF53+BM53+BT53</f>
        <v>0</v>
      </c>
      <c r="AS53" s="126">
        <f t="shared" ref="AS53" si="187">AZ53+BG53+BN53+BU53</f>
        <v>0</v>
      </c>
      <c r="AT53" s="126">
        <f t="shared" ref="AT53" si="188">BA53+BH53+BO53+BV53</f>
        <v>0</v>
      </c>
      <c r="AU53" s="126">
        <v>0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  <c r="BD53" s="126">
        <v>0</v>
      </c>
      <c r="BE53" s="126">
        <v>0</v>
      </c>
      <c r="BF53" s="126">
        <v>0</v>
      </c>
      <c r="BG53" s="126">
        <v>0</v>
      </c>
      <c r="BH53" s="126">
        <v>0</v>
      </c>
      <c r="BI53" s="126">
        <v>0</v>
      </c>
      <c r="BJ53" s="126">
        <v>0</v>
      </c>
      <c r="BK53" s="126">
        <v>0</v>
      </c>
      <c r="BL53" s="126">
        <v>0</v>
      </c>
      <c r="BM53" s="126">
        <v>0</v>
      </c>
      <c r="BN53" s="126">
        <v>0</v>
      </c>
      <c r="BO53" s="126">
        <v>0</v>
      </c>
      <c r="BP53" s="126">
        <v>0</v>
      </c>
      <c r="BQ53" s="126">
        <v>0</v>
      </c>
      <c r="BR53" s="189">
        <v>0</v>
      </c>
      <c r="BS53" s="126">
        <v>0</v>
      </c>
      <c r="BT53" s="126">
        <v>0</v>
      </c>
      <c r="BU53" s="126">
        <v>0</v>
      </c>
      <c r="BV53" s="126">
        <v>0</v>
      </c>
      <c r="BW53" s="126">
        <v>0</v>
      </c>
      <c r="BX53" s="126">
        <v>0</v>
      </c>
      <c r="BY53" s="126">
        <v>0</v>
      </c>
      <c r="BZ53" s="126">
        <v>0</v>
      </c>
      <c r="CA53" s="126">
        <v>0</v>
      </c>
      <c r="CB53" s="126">
        <v>0</v>
      </c>
      <c r="CC53" s="126">
        <v>0</v>
      </c>
      <c r="CD53" s="101" t="s">
        <v>416</v>
      </c>
    </row>
    <row r="54" spans="1:82" s="11" customFormat="1" ht="168" customHeight="1">
      <c r="A54" s="94" t="s">
        <v>940</v>
      </c>
      <c r="B54" s="95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4" s="90"/>
      <c r="D54" s="90"/>
      <c r="E54" s="126">
        <f t="shared" ref="E54:E56" si="189">L54+S54+Z54+AG54</f>
        <v>0</v>
      </c>
      <c r="F54" s="126">
        <f t="shared" ref="F54:F56" si="190">M54+T54+AA54+AH54</f>
        <v>0</v>
      </c>
      <c r="G54" s="126">
        <f t="shared" ref="G54:G56" si="191">N54+U54+AB54+AI54</f>
        <v>0</v>
      </c>
      <c r="H54" s="126">
        <f t="shared" ref="H54:H56" si="192">O54+V54+AC54+AJ54</f>
        <v>0</v>
      </c>
      <c r="I54" s="126">
        <f t="shared" ref="I54:I56" si="193">P54+W54+AD54+AK54</f>
        <v>0</v>
      </c>
      <c r="J54" s="126">
        <f t="shared" ref="J54:J56" si="194">Q54+X54+AE54+AL54</f>
        <v>0</v>
      </c>
      <c r="K54" s="126">
        <f t="shared" ref="K54:K56" si="195">R54+Y54+AF54+AM54</f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f t="shared" ref="AN54:AN57" si="196">AU54+BB54+BI54+BP54</f>
        <v>0</v>
      </c>
      <c r="AO54" s="126">
        <f t="shared" ref="AO54:AO57" si="197">AV54+BC54+BJ54+BQ54</f>
        <v>0</v>
      </c>
      <c r="AP54" s="126">
        <f t="shared" ref="AP54:AP57" si="198">AW54+BD54+BK54+BR54</f>
        <v>0</v>
      </c>
      <c r="AQ54" s="126">
        <f t="shared" ref="AQ54:AQ57" si="199">AX54+BE54+BL54+BS54</f>
        <v>0</v>
      </c>
      <c r="AR54" s="126">
        <f t="shared" ref="AR54:AR57" si="200">AY54+BF54+BM54+BT54</f>
        <v>0</v>
      </c>
      <c r="AS54" s="126">
        <f t="shared" ref="AS54:AS57" si="201">AZ54+BG54+BN54+BU54</f>
        <v>0</v>
      </c>
      <c r="AT54" s="126">
        <f t="shared" ref="AT54:AT57" si="202">BA54+BH54+BO54+BV54</f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v>0</v>
      </c>
      <c r="AZ54" s="126">
        <v>0</v>
      </c>
      <c r="BA54" s="126">
        <v>0</v>
      </c>
      <c r="BB54" s="126">
        <v>0</v>
      </c>
      <c r="BC54" s="126">
        <v>0</v>
      </c>
      <c r="BD54" s="126">
        <v>0</v>
      </c>
      <c r="BE54" s="126">
        <v>0</v>
      </c>
      <c r="BF54" s="126">
        <v>0</v>
      </c>
      <c r="BG54" s="126">
        <v>0</v>
      </c>
      <c r="BH54" s="126">
        <v>0</v>
      </c>
      <c r="BI54" s="126">
        <v>0</v>
      </c>
      <c r="BJ54" s="126">
        <v>0</v>
      </c>
      <c r="BK54" s="126">
        <v>0</v>
      </c>
      <c r="BL54" s="126">
        <v>0</v>
      </c>
      <c r="BM54" s="126">
        <v>0</v>
      </c>
      <c r="BN54" s="126">
        <v>0</v>
      </c>
      <c r="BO54" s="126">
        <v>0</v>
      </c>
      <c r="BP54" s="126">
        <v>0</v>
      </c>
      <c r="BQ54" s="126">
        <v>0</v>
      </c>
      <c r="BR54" s="189">
        <v>0</v>
      </c>
      <c r="BS54" s="126">
        <v>0</v>
      </c>
      <c r="BT54" s="126">
        <v>0</v>
      </c>
      <c r="BU54" s="126">
        <v>0</v>
      </c>
      <c r="BV54" s="126">
        <v>0</v>
      </c>
      <c r="BW54" s="126">
        <v>0</v>
      </c>
      <c r="BX54" s="126">
        <v>0</v>
      </c>
      <c r="BY54" s="126">
        <v>0</v>
      </c>
      <c r="BZ54" s="126">
        <v>0</v>
      </c>
      <c r="CA54" s="126">
        <v>0</v>
      </c>
      <c r="CB54" s="126">
        <v>0</v>
      </c>
      <c r="CC54" s="126">
        <v>0</v>
      </c>
      <c r="CD54" s="101" t="s">
        <v>416</v>
      </c>
    </row>
    <row r="55" spans="1:82" s="11" customFormat="1" ht="257.25" customHeight="1">
      <c r="A55" s="94" t="s">
        <v>941</v>
      </c>
      <c r="B55" s="95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5" s="90"/>
      <c r="D55" s="90"/>
      <c r="E55" s="126">
        <f t="shared" si="189"/>
        <v>0</v>
      </c>
      <c r="F55" s="126">
        <f t="shared" si="190"/>
        <v>0</v>
      </c>
      <c r="G55" s="126">
        <f t="shared" si="191"/>
        <v>0</v>
      </c>
      <c r="H55" s="126">
        <f t="shared" si="192"/>
        <v>0</v>
      </c>
      <c r="I55" s="126">
        <f t="shared" si="193"/>
        <v>0</v>
      </c>
      <c r="J55" s="126">
        <f t="shared" si="194"/>
        <v>0</v>
      </c>
      <c r="K55" s="126">
        <f t="shared" si="195"/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  <c r="AM55" s="126">
        <v>0</v>
      </c>
      <c r="AN55" s="126">
        <f t="shared" si="196"/>
        <v>0</v>
      </c>
      <c r="AO55" s="126">
        <f t="shared" si="197"/>
        <v>0</v>
      </c>
      <c r="AP55" s="126">
        <f t="shared" si="198"/>
        <v>0</v>
      </c>
      <c r="AQ55" s="126">
        <f t="shared" si="199"/>
        <v>0</v>
      </c>
      <c r="AR55" s="126">
        <f t="shared" si="200"/>
        <v>0</v>
      </c>
      <c r="AS55" s="126">
        <f t="shared" si="201"/>
        <v>0</v>
      </c>
      <c r="AT55" s="126">
        <f t="shared" si="202"/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v>0</v>
      </c>
      <c r="AZ55" s="126">
        <v>0</v>
      </c>
      <c r="BA55" s="126">
        <v>0</v>
      </c>
      <c r="BB55" s="126">
        <v>0</v>
      </c>
      <c r="BC55" s="126">
        <v>0</v>
      </c>
      <c r="BD55" s="126">
        <v>0</v>
      </c>
      <c r="BE55" s="126">
        <v>0</v>
      </c>
      <c r="BF55" s="126">
        <v>0</v>
      </c>
      <c r="BG55" s="126">
        <v>0</v>
      </c>
      <c r="BH55" s="126">
        <v>0</v>
      </c>
      <c r="BI55" s="126">
        <v>0</v>
      </c>
      <c r="BJ55" s="126">
        <v>0</v>
      </c>
      <c r="BK55" s="126">
        <v>0</v>
      </c>
      <c r="BL55" s="126">
        <v>0</v>
      </c>
      <c r="BM55" s="126">
        <v>0</v>
      </c>
      <c r="BN55" s="126">
        <v>0</v>
      </c>
      <c r="BO55" s="126">
        <v>0</v>
      </c>
      <c r="BP55" s="126">
        <v>0</v>
      </c>
      <c r="BQ55" s="126">
        <v>0</v>
      </c>
      <c r="BR55" s="189">
        <v>0</v>
      </c>
      <c r="BS55" s="126">
        <v>0</v>
      </c>
      <c r="BT55" s="126">
        <v>0</v>
      </c>
      <c r="BU55" s="126">
        <v>0</v>
      </c>
      <c r="BV55" s="126">
        <v>0</v>
      </c>
      <c r="BW55" s="126">
        <v>0</v>
      </c>
      <c r="BX55" s="126">
        <v>0</v>
      </c>
      <c r="BY55" s="126">
        <v>0</v>
      </c>
      <c r="BZ55" s="126">
        <v>0</v>
      </c>
      <c r="CA55" s="126">
        <v>0</v>
      </c>
      <c r="CB55" s="126">
        <v>0</v>
      </c>
      <c r="CC55" s="126">
        <v>0</v>
      </c>
      <c r="CD55" s="101" t="s">
        <v>416</v>
      </c>
    </row>
    <row r="56" spans="1:82" s="11" customFormat="1" ht="195" customHeight="1">
      <c r="A56" s="94" t="s">
        <v>948</v>
      </c>
      <c r="B56" s="95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6" s="90"/>
      <c r="D56" s="90"/>
      <c r="E56" s="126">
        <f t="shared" si="189"/>
        <v>0</v>
      </c>
      <c r="F56" s="126">
        <f t="shared" si="190"/>
        <v>0</v>
      </c>
      <c r="G56" s="126">
        <f t="shared" si="191"/>
        <v>0</v>
      </c>
      <c r="H56" s="126">
        <f t="shared" si="192"/>
        <v>0</v>
      </c>
      <c r="I56" s="126">
        <f t="shared" si="193"/>
        <v>0</v>
      </c>
      <c r="J56" s="126">
        <f t="shared" si="194"/>
        <v>0</v>
      </c>
      <c r="K56" s="126">
        <f t="shared" si="195"/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f t="shared" si="196"/>
        <v>0</v>
      </c>
      <c r="AO56" s="126">
        <f t="shared" si="197"/>
        <v>0</v>
      </c>
      <c r="AP56" s="126">
        <f t="shared" si="198"/>
        <v>0</v>
      </c>
      <c r="AQ56" s="126">
        <f t="shared" si="199"/>
        <v>0</v>
      </c>
      <c r="AR56" s="126">
        <f t="shared" si="200"/>
        <v>0</v>
      </c>
      <c r="AS56" s="126">
        <f t="shared" si="201"/>
        <v>0</v>
      </c>
      <c r="AT56" s="126">
        <f t="shared" si="202"/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0</v>
      </c>
      <c r="BF56" s="126">
        <v>0</v>
      </c>
      <c r="BG56" s="126">
        <v>0</v>
      </c>
      <c r="BH56" s="126">
        <v>0</v>
      </c>
      <c r="BI56" s="126">
        <v>0</v>
      </c>
      <c r="BJ56" s="126">
        <v>0</v>
      </c>
      <c r="BK56" s="126">
        <v>0</v>
      </c>
      <c r="BL56" s="126">
        <v>0</v>
      </c>
      <c r="BM56" s="126">
        <v>0</v>
      </c>
      <c r="BN56" s="126">
        <v>0</v>
      </c>
      <c r="BO56" s="126">
        <v>0</v>
      </c>
      <c r="BP56" s="126">
        <v>0</v>
      </c>
      <c r="BQ56" s="126">
        <v>0</v>
      </c>
      <c r="BR56" s="189">
        <v>0</v>
      </c>
      <c r="BS56" s="126">
        <v>0</v>
      </c>
      <c r="BT56" s="126">
        <v>0</v>
      </c>
      <c r="BU56" s="126">
        <v>0</v>
      </c>
      <c r="BV56" s="126">
        <v>0</v>
      </c>
      <c r="BW56" s="126">
        <v>0</v>
      </c>
      <c r="BX56" s="126">
        <v>0</v>
      </c>
      <c r="BY56" s="126">
        <v>0</v>
      </c>
      <c r="BZ56" s="126">
        <v>0</v>
      </c>
      <c r="CA56" s="126">
        <v>0</v>
      </c>
      <c r="CB56" s="126">
        <v>0</v>
      </c>
      <c r="CC56" s="126">
        <v>0</v>
      </c>
      <c r="CD56" s="101" t="s">
        <v>416</v>
      </c>
    </row>
    <row r="57" spans="1:82" s="11" customFormat="1" ht="154.5" customHeight="1">
      <c r="A57" s="94" t="s">
        <v>967</v>
      </c>
      <c r="B57" s="95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7" s="90"/>
      <c r="D57" s="90"/>
      <c r="E57" s="126">
        <f t="shared" ref="E57" si="203">L57+S57+Z57+AG57</f>
        <v>0</v>
      </c>
      <c r="F57" s="126">
        <f t="shared" ref="F57" si="204">M57+T57+AA57+AH57</f>
        <v>0</v>
      </c>
      <c r="G57" s="126">
        <f t="shared" ref="G57" si="205">N57+U57+AB57+AI57</f>
        <v>0</v>
      </c>
      <c r="H57" s="126">
        <f t="shared" ref="H57" si="206">O57+V57+AC57+AJ57</f>
        <v>0</v>
      </c>
      <c r="I57" s="126">
        <f t="shared" ref="I57" si="207">P57+W57+AD57+AK57</f>
        <v>0</v>
      </c>
      <c r="J57" s="126">
        <f t="shared" ref="J57" si="208">Q57+X57+AE57+AL57</f>
        <v>0</v>
      </c>
      <c r="K57" s="126">
        <f t="shared" ref="K57" si="209">R57+Y57+AF57+AM57</f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f t="shared" si="196"/>
        <v>0</v>
      </c>
      <c r="AO57" s="126">
        <f t="shared" si="197"/>
        <v>0</v>
      </c>
      <c r="AP57" s="126">
        <f t="shared" si="198"/>
        <v>0</v>
      </c>
      <c r="AQ57" s="126">
        <f t="shared" si="199"/>
        <v>0</v>
      </c>
      <c r="AR57" s="126">
        <f t="shared" si="200"/>
        <v>0</v>
      </c>
      <c r="AS57" s="126">
        <f t="shared" si="201"/>
        <v>0</v>
      </c>
      <c r="AT57" s="126">
        <f t="shared" si="202"/>
        <v>0</v>
      </c>
      <c r="AU57" s="126">
        <v>0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  <c r="BD57" s="126">
        <v>0</v>
      </c>
      <c r="BE57" s="126">
        <v>0</v>
      </c>
      <c r="BF57" s="126">
        <v>0</v>
      </c>
      <c r="BG57" s="126">
        <v>0</v>
      </c>
      <c r="BH57" s="126">
        <v>0</v>
      </c>
      <c r="BI57" s="126">
        <v>0</v>
      </c>
      <c r="BJ57" s="126">
        <v>0</v>
      </c>
      <c r="BK57" s="126">
        <v>0</v>
      </c>
      <c r="BL57" s="126">
        <v>0</v>
      </c>
      <c r="BM57" s="126">
        <v>0</v>
      </c>
      <c r="BN57" s="126">
        <v>0</v>
      </c>
      <c r="BO57" s="126">
        <v>0</v>
      </c>
      <c r="BP57" s="126">
        <v>0</v>
      </c>
      <c r="BQ57" s="126">
        <v>0</v>
      </c>
      <c r="BR57" s="189">
        <v>0</v>
      </c>
      <c r="BS57" s="126">
        <v>0</v>
      </c>
      <c r="BT57" s="126">
        <v>0</v>
      </c>
      <c r="BU57" s="126">
        <v>0</v>
      </c>
      <c r="BV57" s="126">
        <v>0</v>
      </c>
      <c r="BW57" s="126">
        <v>0</v>
      </c>
      <c r="BX57" s="126">
        <v>0</v>
      </c>
      <c r="BY57" s="126">
        <v>0</v>
      </c>
      <c r="BZ57" s="126">
        <v>0</v>
      </c>
      <c r="CA57" s="126">
        <v>0</v>
      </c>
      <c r="CB57" s="126">
        <v>0</v>
      </c>
      <c r="CC57" s="126">
        <v>0</v>
      </c>
      <c r="CD57" s="101" t="s">
        <v>416</v>
      </c>
    </row>
    <row r="58" spans="1:82" s="11" customFormat="1" ht="119.25" customHeight="1">
      <c r="A58" s="94" t="s">
        <v>828</v>
      </c>
      <c r="B58" s="95" t="s">
        <v>431</v>
      </c>
      <c r="C58" s="90" t="s">
        <v>416</v>
      </c>
      <c r="D58" s="90" t="s">
        <v>416</v>
      </c>
      <c r="E58" s="126">
        <f t="shared" si="14"/>
        <v>0</v>
      </c>
      <c r="F58" s="126">
        <f t="shared" si="15"/>
        <v>0</v>
      </c>
      <c r="G58" s="126">
        <f t="shared" si="16"/>
        <v>0</v>
      </c>
      <c r="H58" s="126">
        <f t="shared" si="17"/>
        <v>0</v>
      </c>
      <c r="I58" s="126">
        <f t="shared" si="18"/>
        <v>0</v>
      </c>
      <c r="J58" s="126">
        <f t="shared" si="19"/>
        <v>0</v>
      </c>
      <c r="K58" s="126">
        <f t="shared" si="20"/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0</v>
      </c>
      <c r="AM58" s="126">
        <v>0</v>
      </c>
      <c r="AN58" s="126">
        <f t="shared" si="24"/>
        <v>0</v>
      </c>
      <c r="AO58" s="126">
        <f t="shared" si="6"/>
        <v>0</v>
      </c>
      <c r="AP58" s="126">
        <f t="shared" si="7"/>
        <v>0</v>
      </c>
      <c r="AQ58" s="126">
        <f t="shared" si="8"/>
        <v>0</v>
      </c>
      <c r="AR58" s="126">
        <f t="shared" si="9"/>
        <v>0</v>
      </c>
      <c r="AS58" s="126">
        <f t="shared" si="10"/>
        <v>0</v>
      </c>
      <c r="AT58" s="126">
        <f t="shared" si="11"/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  <c r="BD58" s="126">
        <v>0</v>
      </c>
      <c r="BE58" s="126">
        <v>0</v>
      </c>
      <c r="BF58" s="126">
        <v>0</v>
      </c>
      <c r="BG58" s="126">
        <v>0</v>
      </c>
      <c r="BH58" s="126">
        <v>0</v>
      </c>
      <c r="BI58" s="126">
        <v>0</v>
      </c>
      <c r="BJ58" s="126">
        <v>0</v>
      </c>
      <c r="BK58" s="126">
        <v>0</v>
      </c>
      <c r="BL58" s="126">
        <v>0</v>
      </c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26">
        <v>0</v>
      </c>
      <c r="BS58" s="126">
        <v>0</v>
      </c>
      <c r="BT58" s="126">
        <v>0</v>
      </c>
      <c r="BU58" s="126">
        <v>0</v>
      </c>
      <c r="BV58" s="126">
        <v>0</v>
      </c>
      <c r="BW58" s="126">
        <f t="shared" si="26"/>
        <v>0</v>
      </c>
      <c r="BX58" s="126">
        <f t="shared" si="27"/>
        <v>0</v>
      </c>
      <c r="BY58" s="126">
        <f t="shared" si="28"/>
        <v>0</v>
      </c>
      <c r="BZ58" s="126">
        <f t="shared" si="29"/>
        <v>0</v>
      </c>
      <c r="CA58" s="126">
        <f t="shared" si="30"/>
        <v>0</v>
      </c>
      <c r="CB58" s="126">
        <f t="shared" si="31"/>
        <v>0</v>
      </c>
      <c r="CC58" s="126">
        <f t="shared" si="32"/>
        <v>0</v>
      </c>
      <c r="CD58" s="101" t="s">
        <v>416</v>
      </c>
    </row>
    <row r="59" spans="1:82" s="11" customFormat="1" ht="119.25" customHeight="1">
      <c r="A59" s="94" t="s">
        <v>284</v>
      </c>
      <c r="B59" s="95" t="s">
        <v>432</v>
      </c>
      <c r="C59" s="90" t="s">
        <v>416</v>
      </c>
      <c r="D59" s="90" t="s">
        <v>416</v>
      </c>
      <c r="E59" s="126">
        <f t="shared" si="14"/>
        <v>0</v>
      </c>
      <c r="F59" s="126">
        <f t="shared" si="15"/>
        <v>0</v>
      </c>
      <c r="G59" s="126">
        <f t="shared" si="16"/>
        <v>0</v>
      </c>
      <c r="H59" s="126">
        <f t="shared" si="17"/>
        <v>0</v>
      </c>
      <c r="I59" s="126">
        <f t="shared" si="18"/>
        <v>0</v>
      </c>
      <c r="J59" s="126">
        <f t="shared" si="19"/>
        <v>0</v>
      </c>
      <c r="K59" s="126">
        <f t="shared" si="20"/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f t="shared" si="24"/>
        <v>0</v>
      </c>
      <c r="AO59" s="126">
        <f t="shared" si="6"/>
        <v>0</v>
      </c>
      <c r="AP59" s="126">
        <f t="shared" si="7"/>
        <v>0</v>
      </c>
      <c r="AQ59" s="126">
        <f t="shared" si="8"/>
        <v>0</v>
      </c>
      <c r="AR59" s="126">
        <f t="shared" si="9"/>
        <v>0</v>
      </c>
      <c r="AS59" s="126">
        <f t="shared" si="10"/>
        <v>0</v>
      </c>
      <c r="AT59" s="126">
        <f t="shared" si="11"/>
        <v>0</v>
      </c>
      <c r="AU59" s="126">
        <v>0</v>
      </c>
      <c r="AV59" s="126">
        <v>0</v>
      </c>
      <c r="AW59" s="126">
        <v>0</v>
      </c>
      <c r="AX59" s="126">
        <v>0</v>
      </c>
      <c r="AY59" s="126">
        <v>0</v>
      </c>
      <c r="AZ59" s="126">
        <v>0</v>
      </c>
      <c r="BA59" s="126">
        <v>0</v>
      </c>
      <c r="BB59" s="126">
        <v>0</v>
      </c>
      <c r="BC59" s="126">
        <v>0</v>
      </c>
      <c r="BD59" s="126">
        <v>0</v>
      </c>
      <c r="BE59" s="126">
        <v>0</v>
      </c>
      <c r="BF59" s="126">
        <v>0</v>
      </c>
      <c r="BG59" s="126">
        <v>0</v>
      </c>
      <c r="BH59" s="126">
        <v>0</v>
      </c>
      <c r="BI59" s="126">
        <v>0</v>
      </c>
      <c r="BJ59" s="126">
        <v>0</v>
      </c>
      <c r="BK59" s="126">
        <v>0</v>
      </c>
      <c r="BL59" s="126">
        <v>0</v>
      </c>
      <c r="BM59" s="126">
        <v>0</v>
      </c>
      <c r="BN59" s="126">
        <v>0</v>
      </c>
      <c r="BO59" s="126">
        <v>0</v>
      </c>
      <c r="BP59" s="126">
        <v>0</v>
      </c>
      <c r="BQ59" s="126">
        <v>0</v>
      </c>
      <c r="BR59" s="126">
        <v>0</v>
      </c>
      <c r="BS59" s="126">
        <v>0</v>
      </c>
      <c r="BT59" s="126">
        <v>0</v>
      </c>
      <c r="BU59" s="126">
        <v>0</v>
      </c>
      <c r="BV59" s="126">
        <v>0</v>
      </c>
      <c r="BW59" s="126">
        <f t="shared" si="26"/>
        <v>0</v>
      </c>
      <c r="BX59" s="126">
        <f t="shared" si="27"/>
        <v>0</v>
      </c>
      <c r="BY59" s="126">
        <f t="shared" si="28"/>
        <v>0</v>
      </c>
      <c r="BZ59" s="126">
        <f t="shared" si="29"/>
        <v>0</v>
      </c>
      <c r="CA59" s="126">
        <f t="shared" si="30"/>
        <v>0</v>
      </c>
      <c r="CB59" s="126">
        <f t="shared" si="31"/>
        <v>0</v>
      </c>
      <c r="CC59" s="126">
        <f t="shared" si="32"/>
        <v>0</v>
      </c>
      <c r="CD59" s="101" t="s">
        <v>416</v>
      </c>
    </row>
    <row r="60" spans="1:82" s="11" customFormat="1" ht="119.25" customHeight="1">
      <c r="A60" s="94" t="s">
        <v>848</v>
      </c>
      <c r="B60" s="95" t="s">
        <v>433</v>
      </c>
      <c r="C60" s="90" t="s">
        <v>416</v>
      </c>
      <c r="D60" s="90" t="s">
        <v>416</v>
      </c>
      <c r="E60" s="126">
        <f t="shared" si="14"/>
        <v>0</v>
      </c>
      <c r="F60" s="126">
        <f t="shared" si="15"/>
        <v>0</v>
      </c>
      <c r="G60" s="126">
        <f t="shared" si="16"/>
        <v>0</v>
      </c>
      <c r="H60" s="126">
        <f t="shared" si="17"/>
        <v>0</v>
      </c>
      <c r="I60" s="126">
        <f t="shared" si="18"/>
        <v>0</v>
      </c>
      <c r="J60" s="126">
        <f t="shared" si="19"/>
        <v>0</v>
      </c>
      <c r="K60" s="126">
        <f t="shared" si="20"/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26">
        <v>0</v>
      </c>
      <c r="AM60" s="126">
        <v>0</v>
      </c>
      <c r="AN60" s="126">
        <f t="shared" si="24"/>
        <v>0</v>
      </c>
      <c r="AO60" s="126">
        <f t="shared" si="6"/>
        <v>0</v>
      </c>
      <c r="AP60" s="126">
        <f t="shared" si="7"/>
        <v>0</v>
      </c>
      <c r="AQ60" s="126">
        <f t="shared" si="8"/>
        <v>0</v>
      </c>
      <c r="AR60" s="126">
        <f t="shared" si="9"/>
        <v>0</v>
      </c>
      <c r="AS60" s="126">
        <f t="shared" si="10"/>
        <v>0</v>
      </c>
      <c r="AT60" s="126">
        <f t="shared" si="11"/>
        <v>0</v>
      </c>
      <c r="AU60" s="126">
        <v>0</v>
      </c>
      <c r="AV60" s="126">
        <v>0</v>
      </c>
      <c r="AW60" s="126">
        <v>0</v>
      </c>
      <c r="AX60" s="126">
        <v>0</v>
      </c>
      <c r="AY60" s="126">
        <v>0</v>
      </c>
      <c r="AZ60" s="126">
        <v>0</v>
      </c>
      <c r="BA60" s="126">
        <v>0</v>
      </c>
      <c r="BB60" s="126">
        <v>0</v>
      </c>
      <c r="BC60" s="126">
        <v>0</v>
      </c>
      <c r="BD60" s="126">
        <v>0</v>
      </c>
      <c r="BE60" s="126">
        <v>0</v>
      </c>
      <c r="BF60" s="126">
        <v>0</v>
      </c>
      <c r="BG60" s="126">
        <v>0</v>
      </c>
      <c r="BH60" s="126">
        <v>0</v>
      </c>
      <c r="BI60" s="126">
        <v>0</v>
      </c>
      <c r="BJ60" s="126">
        <v>0</v>
      </c>
      <c r="BK60" s="126">
        <v>0</v>
      </c>
      <c r="BL60" s="126">
        <v>0</v>
      </c>
      <c r="BM60" s="126">
        <v>0</v>
      </c>
      <c r="BN60" s="126">
        <v>0</v>
      </c>
      <c r="BO60" s="126">
        <v>0</v>
      </c>
      <c r="BP60" s="126">
        <v>0</v>
      </c>
      <c r="BQ60" s="126">
        <v>0</v>
      </c>
      <c r="BR60" s="126">
        <v>0</v>
      </c>
      <c r="BS60" s="126">
        <v>0</v>
      </c>
      <c r="BT60" s="126">
        <v>0</v>
      </c>
      <c r="BU60" s="126">
        <v>0</v>
      </c>
      <c r="BV60" s="126">
        <v>0</v>
      </c>
      <c r="BW60" s="126">
        <f t="shared" si="26"/>
        <v>0</v>
      </c>
      <c r="BX60" s="126">
        <f t="shared" si="27"/>
        <v>0</v>
      </c>
      <c r="BY60" s="126">
        <f t="shared" si="28"/>
        <v>0</v>
      </c>
      <c r="BZ60" s="126">
        <f t="shared" si="29"/>
        <v>0</v>
      </c>
      <c r="CA60" s="126">
        <f t="shared" si="30"/>
        <v>0</v>
      </c>
      <c r="CB60" s="126">
        <f t="shared" si="31"/>
        <v>0</v>
      </c>
      <c r="CC60" s="126">
        <f t="shared" si="32"/>
        <v>0</v>
      </c>
      <c r="CD60" s="101" t="s">
        <v>416</v>
      </c>
    </row>
    <row r="61" spans="1:82" s="11" customFormat="1" ht="119.25" customHeight="1">
      <c r="A61" s="94" t="s">
        <v>849</v>
      </c>
      <c r="B61" s="95" t="s">
        <v>434</v>
      </c>
      <c r="C61" s="90" t="s">
        <v>416</v>
      </c>
      <c r="D61" s="90" t="s">
        <v>416</v>
      </c>
      <c r="E61" s="126">
        <f t="shared" si="14"/>
        <v>0</v>
      </c>
      <c r="F61" s="126">
        <f t="shared" si="15"/>
        <v>0</v>
      </c>
      <c r="G61" s="126">
        <f t="shared" si="16"/>
        <v>0</v>
      </c>
      <c r="H61" s="126">
        <f t="shared" si="17"/>
        <v>0</v>
      </c>
      <c r="I61" s="126">
        <f t="shared" si="18"/>
        <v>0</v>
      </c>
      <c r="J61" s="126">
        <f t="shared" si="19"/>
        <v>0</v>
      </c>
      <c r="K61" s="126">
        <f t="shared" si="20"/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f t="shared" si="24"/>
        <v>0</v>
      </c>
      <c r="AO61" s="126">
        <f t="shared" si="6"/>
        <v>0</v>
      </c>
      <c r="AP61" s="126">
        <f t="shared" si="7"/>
        <v>0</v>
      </c>
      <c r="AQ61" s="126">
        <f t="shared" si="8"/>
        <v>0</v>
      </c>
      <c r="AR61" s="126">
        <f t="shared" si="9"/>
        <v>0</v>
      </c>
      <c r="AS61" s="126">
        <f t="shared" si="10"/>
        <v>0</v>
      </c>
      <c r="AT61" s="126">
        <f t="shared" si="11"/>
        <v>0</v>
      </c>
      <c r="AU61" s="126">
        <v>0</v>
      </c>
      <c r="AV61" s="126">
        <v>0</v>
      </c>
      <c r="AW61" s="126">
        <v>0</v>
      </c>
      <c r="AX61" s="126">
        <v>0</v>
      </c>
      <c r="AY61" s="126">
        <v>0</v>
      </c>
      <c r="AZ61" s="126">
        <v>0</v>
      </c>
      <c r="BA61" s="126">
        <v>0</v>
      </c>
      <c r="BB61" s="126">
        <v>0</v>
      </c>
      <c r="BC61" s="126">
        <v>0</v>
      </c>
      <c r="BD61" s="126">
        <v>0</v>
      </c>
      <c r="BE61" s="126">
        <v>0</v>
      </c>
      <c r="BF61" s="126">
        <v>0</v>
      </c>
      <c r="BG61" s="126">
        <v>0</v>
      </c>
      <c r="BH61" s="126">
        <v>0</v>
      </c>
      <c r="BI61" s="126">
        <v>0</v>
      </c>
      <c r="BJ61" s="126">
        <v>0</v>
      </c>
      <c r="BK61" s="126">
        <v>0</v>
      </c>
      <c r="BL61" s="126">
        <v>0</v>
      </c>
      <c r="BM61" s="126">
        <v>0</v>
      </c>
      <c r="BN61" s="126">
        <v>0</v>
      </c>
      <c r="BO61" s="126">
        <v>0</v>
      </c>
      <c r="BP61" s="126">
        <v>0</v>
      </c>
      <c r="BQ61" s="126">
        <v>0</v>
      </c>
      <c r="BR61" s="126">
        <v>0</v>
      </c>
      <c r="BS61" s="126">
        <v>0</v>
      </c>
      <c r="BT61" s="126">
        <v>0</v>
      </c>
      <c r="BU61" s="126">
        <v>0</v>
      </c>
      <c r="BV61" s="126">
        <v>0</v>
      </c>
      <c r="BW61" s="126">
        <f t="shared" si="26"/>
        <v>0</v>
      </c>
      <c r="BX61" s="126">
        <f t="shared" si="27"/>
        <v>0</v>
      </c>
      <c r="BY61" s="126">
        <f t="shared" si="28"/>
        <v>0</v>
      </c>
      <c r="BZ61" s="126">
        <f t="shared" si="29"/>
        <v>0</v>
      </c>
      <c r="CA61" s="126">
        <f t="shared" si="30"/>
        <v>0</v>
      </c>
      <c r="CB61" s="126">
        <f t="shared" si="31"/>
        <v>0</v>
      </c>
      <c r="CC61" s="126">
        <f t="shared" si="32"/>
        <v>0</v>
      </c>
      <c r="CD61" s="101" t="s">
        <v>416</v>
      </c>
    </row>
    <row r="62" spans="1:82" s="11" customFormat="1" ht="119.25" customHeight="1">
      <c r="A62" s="94" t="s">
        <v>285</v>
      </c>
      <c r="B62" s="95" t="s">
        <v>227</v>
      </c>
      <c r="C62" s="90" t="s">
        <v>416</v>
      </c>
      <c r="D62" s="90" t="s">
        <v>416</v>
      </c>
      <c r="E62" s="126">
        <f t="shared" si="14"/>
        <v>0</v>
      </c>
      <c r="F62" s="126">
        <f t="shared" si="15"/>
        <v>0</v>
      </c>
      <c r="G62" s="126">
        <f t="shared" si="16"/>
        <v>0</v>
      </c>
      <c r="H62" s="126">
        <f t="shared" si="17"/>
        <v>0</v>
      </c>
      <c r="I62" s="126">
        <f t="shared" si="18"/>
        <v>0</v>
      </c>
      <c r="J62" s="126">
        <f t="shared" si="19"/>
        <v>0</v>
      </c>
      <c r="K62" s="126">
        <f t="shared" si="20"/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f t="shared" si="24"/>
        <v>0</v>
      </c>
      <c r="AO62" s="126">
        <f t="shared" si="6"/>
        <v>0</v>
      </c>
      <c r="AP62" s="126">
        <f t="shared" si="7"/>
        <v>0</v>
      </c>
      <c r="AQ62" s="126">
        <f t="shared" si="8"/>
        <v>0</v>
      </c>
      <c r="AR62" s="126">
        <f t="shared" si="9"/>
        <v>0</v>
      </c>
      <c r="AS62" s="126">
        <f t="shared" si="10"/>
        <v>0</v>
      </c>
      <c r="AT62" s="126">
        <f t="shared" si="11"/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v>0</v>
      </c>
      <c r="AZ62" s="126">
        <v>0</v>
      </c>
      <c r="BA62" s="126">
        <v>0</v>
      </c>
      <c r="BB62" s="126">
        <v>0</v>
      </c>
      <c r="BC62" s="126">
        <v>0</v>
      </c>
      <c r="BD62" s="126">
        <v>0</v>
      </c>
      <c r="BE62" s="126">
        <v>0</v>
      </c>
      <c r="BF62" s="126">
        <v>0</v>
      </c>
      <c r="BG62" s="126">
        <v>0</v>
      </c>
      <c r="BH62" s="126">
        <v>0</v>
      </c>
      <c r="BI62" s="126">
        <v>0</v>
      </c>
      <c r="BJ62" s="126">
        <v>0</v>
      </c>
      <c r="BK62" s="126">
        <v>0</v>
      </c>
      <c r="BL62" s="126">
        <v>0</v>
      </c>
      <c r="BM62" s="126">
        <v>0</v>
      </c>
      <c r="BN62" s="126">
        <v>0</v>
      </c>
      <c r="BO62" s="126">
        <v>0</v>
      </c>
      <c r="BP62" s="126">
        <v>0</v>
      </c>
      <c r="BQ62" s="126">
        <v>0</v>
      </c>
      <c r="BR62" s="126">
        <v>0</v>
      </c>
      <c r="BS62" s="126">
        <v>0</v>
      </c>
      <c r="BT62" s="126">
        <v>0</v>
      </c>
      <c r="BU62" s="126">
        <v>0</v>
      </c>
      <c r="BV62" s="126">
        <v>0</v>
      </c>
      <c r="BW62" s="126">
        <f t="shared" si="26"/>
        <v>0</v>
      </c>
      <c r="BX62" s="126">
        <f t="shared" si="27"/>
        <v>0</v>
      </c>
      <c r="BY62" s="126">
        <f t="shared" si="28"/>
        <v>0</v>
      </c>
      <c r="BZ62" s="126">
        <f t="shared" si="29"/>
        <v>0</v>
      </c>
      <c r="CA62" s="126">
        <f t="shared" si="30"/>
        <v>0</v>
      </c>
      <c r="CB62" s="126">
        <f t="shared" si="31"/>
        <v>0</v>
      </c>
      <c r="CC62" s="126">
        <f t="shared" si="32"/>
        <v>0</v>
      </c>
      <c r="CD62" s="101" t="s">
        <v>416</v>
      </c>
    </row>
    <row r="63" spans="1:82" s="11" customFormat="1" ht="119.25" customHeight="1">
      <c r="A63" s="94" t="s">
        <v>435</v>
      </c>
      <c r="B63" s="95" t="s">
        <v>228</v>
      </c>
      <c r="C63" s="90" t="s">
        <v>416</v>
      </c>
      <c r="D63" s="90" t="s">
        <v>416</v>
      </c>
      <c r="E63" s="126">
        <f t="shared" si="14"/>
        <v>0</v>
      </c>
      <c r="F63" s="126">
        <f t="shared" si="15"/>
        <v>0</v>
      </c>
      <c r="G63" s="126">
        <f t="shared" si="16"/>
        <v>0</v>
      </c>
      <c r="H63" s="126">
        <f t="shared" si="17"/>
        <v>0</v>
      </c>
      <c r="I63" s="126">
        <f t="shared" si="18"/>
        <v>0</v>
      </c>
      <c r="J63" s="126">
        <f t="shared" si="19"/>
        <v>0</v>
      </c>
      <c r="K63" s="126">
        <f t="shared" si="20"/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f t="shared" si="24"/>
        <v>0</v>
      </c>
      <c r="AO63" s="126">
        <f t="shared" si="6"/>
        <v>0</v>
      </c>
      <c r="AP63" s="126">
        <f t="shared" si="7"/>
        <v>0</v>
      </c>
      <c r="AQ63" s="126">
        <f t="shared" si="8"/>
        <v>0</v>
      </c>
      <c r="AR63" s="126">
        <f t="shared" si="9"/>
        <v>0</v>
      </c>
      <c r="AS63" s="126">
        <f t="shared" si="10"/>
        <v>0</v>
      </c>
      <c r="AT63" s="126">
        <f t="shared" si="11"/>
        <v>0</v>
      </c>
      <c r="AU63" s="126">
        <v>0</v>
      </c>
      <c r="AV63" s="126">
        <v>0</v>
      </c>
      <c r="AW63" s="126">
        <v>0</v>
      </c>
      <c r="AX63" s="126">
        <v>0</v>
      </c>
      <c r="AY63" s="126">
        <v>0</v>
      </c>
      <c r="AZ63" s="126">
        <v>0</v>
      </c>
      <c r="BA63" s="126">
        <v>0</v>
      </c>
      <c r="BB63" s="126">
        <v>0</v>
      </c>
      <c r="BC63" s="126">
        <v>0</v>
      </c>
      <c r="BD63" s="126">
        <v>0</v>
      </c>
      <c r="BE63" s="126">
        <v>0</v>
      </c>
      <c r="BF63" s="126">
        <v>0</v>
      </c>
      <c r="BG63" s="126">
        <v>0</v>
      </c>
      <c r="BH63" s="126">
        <v>0</v>
      </c>
      <c r="BI63" s="126">
        <v>0</v>
      </c>
      <c r="BJ63" s="126">
        <v>0</v>
      </c>
      <c r="BK63" s="126">
        <v>0</v>
      </c>
      <c r="BL63" s="126">
        <v>0</v>
      </c>
      <c r="BM63" s="126">
        <v>0</v>
      </c>
      <c r="BN63" s="126">
        <v>0</v>
      </c>
      <c r="BO63" s="126">
        <v>0</v>
      </c>
      <c r="BP63" s="126">
        <v>0</v>
      </c>
      <c r="BQ63" s="126">
        <v>0</v>
      </c>
      <c r="BR63" s="126">
        <v>0</v>
      </c>
      <c r="BS63" s="126">
        <v>0</v>
      </c>
      <c r="BT63" s="126">
        <v>0</v>
      </c>
      <c r="BU63" s="126">
        <v>0</v>
      </c>
      <c r="BV63" s="126">
        <v>0</v>
      </c>
      <c r="BW63" s="126">
        <f t="shared" si="26"/>
        <v>0</v>
      </c>
      <c r="BX63" s="126">
        <f t="shared" si="27"/>
        <v>0</v>
      </c>
      <c r="BY63" s="126">
        <f t="shared" si="28"/>
        <v>0</v>
      </c>
      <c r="BZ63" s="126">
        <f t="shared" si="29"/>
        <v>0</v>
      </c>
      <c r="CA63" s="126">
        <f t="shared" si="30"/>
        <v>0</v>
      </c>
      <c r="CB63" s="126">
        <f t="shared" si="31"/>
        <v>0</v>
      </c>
      <c r="CC63" s="126">
        <f t="shared" si="32"/>
        <v>0</v>
      </c>
      <c r="CD63" s="101" t="s">
        <v>416</v>
      </c>
    </row>
    <row r="64" spans="1:82" s="11" customFormat="1" ht="119.25" customHeight="1">
      <c r="A64" s="94" t="s">
        <v>435</v>
      </c>
      <c r="B64" s="95" t="s">
        <v>229</v>
      </c>
      <c r="C64" s="90" t="s">
        <v>416</v>
      </c>
      <c r="D64" s="90" t="s">
        <v>416</v>
      </c>
      <c r="E64" s="126">
        <f t="shared" si="14"/>
        <v>0</v>
      </c>
      <c r="F64" s="126">
        <f t="shared" si="15"/>
        <v>0</v>
      </c>
      <c r="G64" s="126">
        <f t="shared" si="16"/>
        <v>0</v>
      </c>
      <c r="H64" s="126">
        <f t="shared" si="17"/>
        <v>0</v>
      </c>
      <c r="I64" s="126">
        <f t="shared" si="18"/>
        <v>0</v>
      </c>
      <c r="J64" s="126">
        <f t="shared" si="19"/>
        <v>0</v>
      </c>
      <c r="K64" s="126">
        <f t="shared" si="20"/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0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f t="shared" si="24"/>
        <v>0</v>
      </c>
      <c r="AO64" s="126">
        <f t="shared" si="6"/>
        <v>0</v>
      </c>
      <c r="AP64" s="126">
        <f t="shared" si="7"/>
        <v>0</v>
      </c>
      <c r="AQ64" s="126">
        <f t="shared" si="8"/>
        <v>0</v>
      </c>
      <c r="AR64" s="126">
        <f t="shared" si="9"/>
        <v>0</v>
      </c>
      <c r="AS64" s="126">
        <f t="shared" si="10"/>
        <v>0</v>
      </c>
      <c r="AT64" s="126">
        <f t="shared" si="11"/>
        <v>0</v>
      </c>
      <c r="AU64" s="126">
        <v>0</v>
      </c>
      <c r="AV64" s="126">
        <v>0</v>
      </c>
      <c r="AW64" s="126">
        <v>0</v>
      </c>
      <c r="AX64" s="126">
        <v>0</v>
      </c>
      <c r="AY64" s="126">
        <v>0</v>
      </c>
      <c r="AZ64" s="126">
        <v>0</v>
      </c>
      <c r="BA64" s="126">
        <v>0</v>
      </c>
      <c r="BB64" s="126">
        <v>0</v>
      </c>
      <c r="BC64" s="126">
        <v>0</v>
      </c>
      <c r="BD64" s="126">
        <v>0</v>
      </c>
      <c r="BE64" s="126">
        <v>0</v>
      </c>
      <c r="BF64" s="126">
        <v>0</v>
      </c>
      <c r="BG64" s="126">
        <v>0</v>
      </c>
      <c r="BH64" s="126">
        <v>0</v>
      </c>
      <c r="BI64" s="126">
        <v>0</v>
      </c>
      <c r="BJ64" s="126">
        <v>0</v>
      </c>
      <c r="BK64" s="126">
        <v>0</v>
      </c>
      <c r="BL64" s="126">
        <v>0</v>
      </c>
      <c r="BM64" s="126">
        <v>0</v>
      </c>
      <c r="BN64" s="126">
        <v>0</v>
      </c>
      <c r="BO64" s="126">
        <v>0</v>
      </c>
      <c r="BP64" s="126">
        <v>0</v>
      </c>
      <c r="BQ64" s="126">
        <v>0</v>
      </c>
      <c r="BR64" s="126">
        <v>0</v>
      </c>
      <c r="BS64" s="126">
        <v>0</v>
      </c>
      <c r="BT64" s="126">
        <v>0</v>
      </c>
      <c r="BU64" s="126">
        <v>0</v>
      </c>
      <c r="BV64" s="126">
        <v>0</v>
      </c>
      <c r="BW64" s="126">
        <f t="shared" si="26"/>
        <v>0</v>
      </c>
      <c r="BX64" s="126">
        <f t="shared" si="27"/>
        <v>0</v>
      </c>
      <c r="BY64" s="126">
        <f t="shared" si="28"/>
        <v>0</v>
      </c>
      <c r="BZ64" s="126">
        <f t="shared" si="29"/>
        <v>0</v>
      </c>
      <c r="CA64" s="126">
        <f t="shared" si="30"/>
        <v>0</v>
      </c>
      <c r="CB64" s="126">
        <f t="shared" si="31"/>
        <v>0</v>
      </c>
      <c r="CC64" s="126">
        <f t="shared" si="32"/>
        <v>0</v>
      </c>
      <c r="CD64" s="101" t="s">
        <v>416</v>
      </c>
    </row>
    <row r="65" spans="1:82" s="11" customFormat="1" ht="119.25" customHeight="1">
      <c r="A65" s="94" t="s">
        <v>435</v>
      </c>
      <c r="B65" s="95" t="s">
        <v>230</v>
      </c>
      <c r="C65" s="90" t="s">
        <v>416</v>
      </c>
      <c r="D65" s="90" t="s">
        <v>416</v>
      </c>
      <c r="E65" s="126">
        <f t="shared" si="14"/>
        <v>0</v>
      </c>
      <c r="F65" s="126">
        <f t="shared" si="15"/>
        <v>0</v>
      </c>
      <c r="G65" s="126">
        <f t="shared" si="16"/>
        <v>0</v>
      </c>
      <c r="H65" s="126">
        <f t="shared" si="17"/>
        <v>0</v>
      </c>
      <c r="I65" s="126">
        <f t="shared" si="18"/>
        <v>0</v>
      </c>
      <c r="J65" s="126">
        <f t="shared" si="19"/>
        <v>0</v>
      </c>
      <c r="K65" s="126">
        <f t="shared" si="20"/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f t="shared" si="24"/>
        <v>0</v>
      </c>
      <c r="AO65" s="126">
        <f t="shared" si="6"/>
        <v>0</v>
      </c>
      <c r="AP65" s="126">
        <f t="shared" si="7"/>
        <v>0</v>
      </c>
      <c r="AQ65" s="126">
        <f t="shared" si="8"/>
        <v>0</v>
      </c>
      <c r="AR65" s="126">
        <f t="shared" si="9"/>
        <v>0</v>
      </c>
      <c r="AS65" s="126">
        <f t="shared" si="10"/>
        <v>0</v>
      </c>
      <c r="AT65" s="126">
        <f t="shared" si="11"/>
        <v>0</v>
      </c>
      <c r="AU65" s="126">
        <v>0</v>
      </c>
      <c r="AV65" s="126">
        <v>0</v>
      </c>
      <c r="AW65" s="126">
        <v>0</v>
      </c>
      <c r="AX65" s="126">
        <v>0</v>
      </c>
      <c r="AY65" s="126">
        <v>0</v>
      </c>
      <c r="AZ65" s="126">
        <v>0</v>
      </c>
      <c r="BA65" s="126">
        <v>0</v>
      </c>
      <c r="BB65" s="126">
        <v>0</v>
      </c>
      <c r="BC65" s="126">
        <v>0</v>
      </c>
      <c r="BD65" s="126">
        <v>0</v>
      </c>
      <c r="BE65" s="126">
        <v>0</v>
      </c>
      <c r="BF65" s="126">
        <v>0</v>
      </c>
      <c r="BG65" s="126">
        <v>0</v>
      </c>
      <c r="BH65" s="126">
        <v>0</v>
      </c>
      <c r="BI65" s="126">
        <v>0</v>
      </c>
      <c r="BJ65" s="126">
        <v>0</v>
      </c>
      <c r="BK65" s="126">
        <v>0</v>
      </c>
      <c r="BL65" s="126">
        <v>0</v>
      </c>
      <c r="BM65" s="126">
        <v>0</v>
      </c>
      <c r="BN65" s="126">
        <v>0</v>
      </c>
      <c r="BO65" s="126">
        <v>0</v>
      </c>
      <c r="BP65" s="126">
        <v>0</v>
      </c>
      <c r="BQ65" s="126">
        <v>0</v>
      </c>
      <c r="BR65" s="126">
        <v>0</v>
      </c>
      <c r="BS65" s="126">
        <v>0</v>
      </c>
      <c r="BT65" s="126">
        <v>0</v>
      </c>
      <c r="BU65" s="126">
        <v>0</v>
      </c>
      <c r="BV65" s="126">
        <v>0</v>
      </c>
      <c r="BW65" s="126">
        <f t="shared" si="26"/>
        <v>0</v>
      </c>
      <c r="BX65" s="126">
        <f t="shared" si="27"/>
        <v>0</v>
      </c>
      <c r="BY65" s="126">
        <f t="shared" si="28"/>
        <v>0</v>
      </c>
      <c r="BZ65" s="126">
        <f t="shared" si="29"/>
        <v>0</v>
      </c>
      <c r="CA65" s="126">
        <f t="shared" si="30"/>
        <v>0</v>
      </c>
      <c r="CB65" s="126">
        <f t="shared" si="31"/>
        <v>0</v>
      </c>
      <c r="CC65" s="126">
        <f t="shared" si="32"/>
        <v>0</v>
      </c>
      <c r="CD65" s="101" t="s">
        <v>416</v>
      </c>
    </row>
    <row r="66" spans="1:82" s="11" customFormat="1" ht="119.25" customHeight="1">
      <c r="A66" s="94" t="s">
        <v>435</v>
      </c>
      <c r="B66" s="95" t="s">
        <v>231</v>
      </c>
      <c r="C66" s="90" t="s">
        <v>416</v>
      </c>
      <c r="D66" s="90" t="s">
        <v>416</v>
      </c>
      <c r="E66" s="126">
        <f t="shared" si="14"/>
        <v>0</v>
      </c>
      <c r="F66" s="126">
        <f t="shared" si="15"/>
        <v>0</v>
      </c>
      <c r="G66" s="126">
        <f t="shared" si="16"/>
        <v>0</v>
      </c>
      <c r="H66" s="126">
        <f t="shared" si="17"/>
        <v>0</v>
      </c>
      <c r="I66" s="126">
        <f t="shared" si="18"/>
        <v>0</v>
      </c>
      <c r="J66" s="126">
        <f t="shared" si="19"/>
        <v>0</v>
      </c>
      <c r="K66" s="126">
        <f t="shared" si="20"/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f t="shared" si="24"/>
        <v>0</v>
      </c>
      <c r="AO66" s="126">
        <f t="shared" si="6"/>
        <v>0</v>
      </c>
      <c r="AP66" s="126">
        <f t="shared" si="7"/>
        <v>0</v>
      </c>
      <c r="AQ66" s="126">
        <f t="shared" si="8"/>
        <v>0</v>
      </c>
      <c r="AR66" s="126">
        <f t="shared" si="9"/>
        <v>0</v>
      </c>
      <c r="AS66" s="126">
        <f t="shared" si="10"/>
        <v>0</v>
      </c>
      <c r="AT66" s="126">
        <f t="shared" si="11"/>
        <v>0</v>
      </c>
      <c r="AU66" s="126">
        <v>0</v>
      </c>
      <c r="AV66" s="126">
        <v>0</v>
      </c>
      <c r="AW66" s="126">
        <v>0</v>
      </c>
      <c r="AX66" s="126">
        <v>0</v>
      </c>
      <c r="AY66" s="126">
        <v>0</v>
      </c>
      <c r="AZ66" s="126">
        <v>0</v>
      </c>
      <c r="BA66" s="126">
        <v>0</v>
      </c>
      <c r="BB66" s="126">
        <v>0</v>
      </c>
      <c r="BC66" s="126">
        <v>0</v>
      </c>
      <c r="BD66" s="126">
        <v>0</v>
      </c>
      <c r="BE66" s="126">
        <v>0</v>
      </c>
      <c r="BF66" s="126">
        <v>0</v>
      </c>
      <c r="BG66" s="126">
        <v>0</v>
      </c>
      <c r="BH66" s="126">
        <v>0</v>
      </c>
      <c r="BI66" s="126">
        <v>0</v>
      </c>
      <c r="BJ66" s="126">
        <v>0</v>
      </c>
      <c r="BK66" s="126">
        <v>0</v>
      </c>
      <c r="BL66" s="126">
        <v>0</v>
      </c>
      <c r="BM66" s="126">
        <v>0</v>
      </c>
      <c r="BN66" s="126">
        <v>0</v>
      </c>
      <c r="BO66" s="126">
        <v>0</v>
      </c>
      <c r="BP66" s="126">
        <v>0</v>
      </c>
      <c r="BQ66" s="126">
        <v>0</v>
      </c>
      <c r="BR66" s="126">
        <v>0</v>
      </c>
      <c r="BS66" s="126">
        <v>0</v>
      </c>
      <c r="BT66" s="126">
        <v>0</v>
      </c>
      <c r="BU66" s="126">
        <v>0</v>
      </c>
      <c r="BV66" s="126">
        <v>0</v>
      </c>
      <c r="BW66" s="126">
        <f t="shared" si="26"/>
        <v>0</v>
      </c>
      <c r="BX66" s="126">
        <f t="shared" si="27"/>
        <v>0</v>
      </c>
      <c r="BY66" s="126">
        <f t="shared" si="28"/>
        <v>0</v>
      </c>
      <c r="BZ66" s="126">
        <f t="shared" si="29"/>
        <v>0</v>
      </c>
      <c r="CA66" s="126">
        <f t="shared" si="30"/>
        <v>0</v>
      </c>
      <c r="CB66" s="126">
        <f t="shared" si="31"/>
        <v>0</v>
      </c>
      <c r="CC66" s="126">
        <f t="shared" si="32"/>
        <v>0</v>
      </c>
      <c r="CD66" s="101" t="s">
        <v>416</v>
      </c>
    </row>
    <row r="67" spans="1:82" s="11" customFormat="1" ht="119.25" customHeight="1">
      <c r="A67" s="94" t="s">
        <v>436</v>
      </c>
      <c r="B67" s="95" t="s">
        <v>228</v>
      </c>
      <c r="C67" s="90" t="s">
        <v>416</v>
      </c>
      <c r="D67" s="90" t="s">
        <v>416</v>
      </c>
      <c r="E67" s="126">
        <f t="shared" si="14"/>
        <v>0</v>
      </c>
      <c r="F67" s="126">
        <f t="shared" si="15"/>
        <v>0</v>
      </c>
      <c r="G67" s="126">
        <f t="shared" si="16"/>
        <v>0</v>
      </c>
      <c r="H67" s="126">
        <f t="shared" si="17"/>
        <v>0</v>
      </c>
      <c r="I67" s="126">
        <f t="shared" si="18"/>
        <v>0</v>
      </c>
      <c r="J67" s="126">
        <f t="shared" si="19"/>
        <v>0</v>
      </c>
      <c r="K67" s="126">
        <f t="shared" si="20"/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f t="shared" si="24"/>
        <v>0</v>
      </c>
      <c r="AO67" s="126">
        <f t="shared" si="6"/>
        <v>0</v>
      </c>
      <c r="AP67" s="126">
        <f t="shared" si="7"/>
        <v>0</v>
      </c>
      <c r="AQ67" s="126">
        <f t="shared" si="8"/>
        <v>0</v>
      </c>
      <c r="AR67" s="126">
        <f t="shared" si="9"/>
        <v>0</v>
      </c>
      <c r="AS67" s="126">
        <f t="shared" si="10"/>
        <v>0</v>
      </c>
      <c r="AT67" s="126">
        <f t="shared" si="11"/>
        <v>0</v>
      </c>
      <c r="AU67" s="126">
        <v>0</v>
      </c>
      <c r="AV67" s="126">
        <v>0</v>
      </c>
      <c r="AW67" s="126">
        <v>0</v>
      </c>
      <c r="AX67" s="126">
        <v>0</v>
      </c>
      <c r="AY67" s="126">
        <v>0</v>
      </c>
      <c r="AZ67" s="126">
        <v>0</v>
      </c>
      <c r="BA67" s="126">
        <v>0</v>
      </c>
      <c r="BB67" s="126">
        <v>0</v>
      </c>
      <c r="BC67" s="126">
        <v>0</v>
      </c>
      <c r="BD67" s="126">
        <v>0</v>
      </c>
      <c r="BE67" s="126">
        <v>0</v>
      </c>
      <c r="BF67" s="126">
        <v>0</v>
      </c>
      <c r="BG67" s="126">
        <v>0</v>
      </c>
      <c r="BH67" s="126">
        <v>0</v>
      </c>
      <c r="BI67" s="126">
        <v>0</v>
      </c>
      <c r="BJ67" s="126">
        <v>0</v>
      </c>
      <c r="BK67" s="126">
        <v>0</v>
      </c>
      <c r="BL67" s="126">
        <v>0</v>
      </c>
      <c r="BM67" s="126">
        <v>0</v>
      </c>
      <c r="BN67" s="126">
        <v>0</v>
      </c>
      <c r="BO67" s="126">
        <v>0</v>
      </c>
      <c r="BP67" s="126">
        <v>0</v>
      </c>
      <c r="BQ67" s="126">
        <v>0</v>
      </c>
      <c r="BR67" s="126">
        <v>0</v>
      </c>
      <c r="BS67" s="126">
        <v>0</v>
      </c>
      <c r="BT67" s="126">
        <v>0</v>
      </c>
      <c r="BU67" s="126">
        <v>0</v>
      </c>
      <c r="BV67" s="126">
        <v>0</v>
      </c>
      <c r="BW67" s="126">
        <f t="shared" si="26"/>
        <v>0</v>
      </c>
      <c r="BX67" s="126">
        <f t="shared" si="27"/>
        <v>0</v>
      </c>
      <c r="BY67" s="126">
        <f t="shared" si="28"/>
        <v>0</v>
      </c>
      <c r="BZ67" s="126">
        <f t="shared" si="29"/>
        <v>0</v>
      </c>
      <c r="CA67" s="126">
        <f t="shared" si="30"/>
        <v>0</v>
      </c>
      <c r="CB67" s="126">
        <f t="shared" si="31"/>
        <v>0</v>
      </c>
      <c r="CC67" s="126">
        <f t="shared" si="32"/>
        <v>0</v>
      </c>
      <c r="CD67" s="101" t="s">
        <v>416</v>
      </c>
    </row>
    <row r="68" spans="1:82" s="11" customFormat="1" ht="119.25" customHeight="1">
      <c r="A68" s="94" t="s">
        <v>436</v>
      </c>
      <c r="B68" s="95" t="s">
        <v>229</v>
      </c>
      <c r="C68" s="90" t="s">
        <v>416</v>
      </c>
      <c r="D68" s="90" t="s">
        <v>416</v>
      </c>
      <c r="E68" s="126">
        <f t="shared" si="14"/>
        <v>0</v>
      </c>
      <c r="F68" s="126">
        <f t="shared" si="15"/>
        <v>0</v>
      </c>
      <c r="G68" s="126">
        <f t="shared" si="16"/>
        <v>0</v>
      </c>
      <c r="H68" s="126">
        <f t="shared" si="17"/>
        <v>0</v>
      </c>
      <c r="I68" s="126">
        <f t="shared" si="18"/>
        <v>0</v>
      </c>
      <c r="J68" s="126">
        <f t="shared" si="19"/>
        <v>0</v>
      </c>
      <c r="K68" s="126">
        <f t="shared" si="20"/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f t="shared" si="24"/>
        <v>0</v>
      </c>
      <c r="AO68" s="126">
        <f t="shared" si="6"/>
        <v>0</v>
      </c>
      <c r="AP68" s="126">
        <f t="shared" si="7"/>
        <v>0</v>
      </c>
      <c r="AQ68" s="126">
        <f t="shared" si="8"/>
        <v>0</v>
      </c>
      <c r="AR68" s="126">
        <f t="shared" si="9"/>
        <v>0</v>
      </c>
      <c r="AS68" s="126">
        <f t="shared" si="10"/>
        <v>0</v>
      </c>
      <c r="AT68" s="126">
        <f t="shared" si="11"/>
        <v>0</v>
      </c>
      <c r="AU68" s="126">
        <v>0</v>
      </c>
      <c r="AV68" s="126">
        <v>0</v>
      </c>
      <c r="AW68" s="126">
        <v>0</v>
      </c>
      <c r="AX68" s="126">
        <v>0</v>
      </c>
      <c r="AY68" s="126">
        <v>0</v>
      </c>
      <c r="AZ68" s="126">
        <v>0</v>
      </c>
      <c r="BA68" s="126">
        <v>0</v>
      </c>
      <c r="BB68" s="126">
        <v>0</v>
      </c>
      <c r="BC68" s="126">
        <v>0</v>
      </c>
      <c r="BD68" s="126">
        <v>0</v>
      </c>
      <c r="BE68" s="126">
        <v>0</v>
      </c>
      <c r="BF68" s="126">
        <v>0</v>
      </c>
      <c r="BG68" s="126">
        <v>0</v>
      </c>
      <c r="BH68" s="126">
        <v>0</v>
      </c>
      <c r="BI68" s="126">
        <v>0</v>
      </c>
      <c r="BJ68" s="126">
        <v>0</v>
      </c>
      <c r="BK68" s="126">
        <v>0</v>
      </c>
      <c r="BL68" s="126">
        <v>0</v>
      </c>
      <c r="BM68" s="126">
        <v>0</v>
      </c>
      <c r="BN68" s="126">
        <v>0</v>
      </c>
      <c r="BO68" s="126">
        <v>0</v>
      </c>
      <c r="BP68" s="126">
        <v>0</v>
      </c>
      <c r="BQ68" s="126">
        <v>0</v>
      </c>
      <c r="BR68" s="126">
        <v>0</v>
      </c>
      <c r="BS68" s="126">
        <v>0</v>
      </c>
      <c r="BT68" s="126">
        <v>0</v>
      </c>
      <c r="BU68" s="126">
        <v>0</v>
      </c>
      <c r="BV68" s="126">
        <v>0</v>
      </c>
      <c r="BW68" s="126">
        <f t="shared" si="26"/>
        <v>0</v>
      </c>
      <c r="BX68" s="126">
        <f t="shared" si="27"/>
        <v>0</v>
      </c>
      <c r="BY68" s="126">
        <f t="shared" si="28"/>
        <v>0</v>
      </c>
      <c r="BZ68" s="126">
        <f t="shared" si="29"/>
        <v>0</v>
      </c>
      <c r="CA68" s="126">
        <f t="shared" si="30"/>
        <v>0</v>
      </c>
      <c r="CB68" s="126">
        <f t="shared" si="31"/>
        <v>0</v>
      </c>
      <c r="CC68" s="126">
        <f t="shared" si="32"/>
        <v>0</v>
      </c>
      <c r="CD68" s="101" t="s">
        <v>416</v>
      </c>
    </row>
    <row r="69" spans="1:82" s="11" customFormat="1" ht="119.25" customHeight="1">
      <c r="A69" s="94" t="s">
        <v>436</v>
      </c>
      <c r="B69" s="95" t="s">
        <v>230</v>
      </c>
      <c r="C69" s="90" t="s">
        <v>416</v>
      </c>
      <c r="D69" s="90" t="s">
        <v>416</v>
      </c>
      <c r="E69" s="126">
        <f t="shared" si="14"/>
        <v>0</v>
      </c>
      <c r="F69" s="126">
        <f t="shared" si="15"/>
        <v>0</v>
      </c>
      <c r="G69" s="126">
        <f t="shared" si="16"/>
        <v>0</v>
      </c>
      <c r="H69" s="126">
        <f t="shared" si="17"/>
        <v>0</v>
      </c>
      <c r="I69" s="126">
        <f t="shared" si="18"/>
        <v>0</v>
      </c>
      <c r="J69" s="126">
        <f t="shared" si="19"/>
        <v>0</v>
      </c>
      <c r="K69" s="126">
        <f t="shared" si="20"/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f t="shared" si="24"/>
        <v>0</v>
      </c>
      <c r="AO69" s="126">
        <f t="shared" si="6"/>
        <v>0</v>
      </c>
      <c r="AP69" s="126">
        <f t="shared" si="7"/>
        <v>0</v>
      </c>
      <c r="AQ69" s="126">
        <f t="shared" si="8"/>
        <v>0</v>
      </c>
      <c r="AR69" s="126">
        <f t="shared" si="9"/>
        <v>0</v>
      </c>
      <c r="AS69" s="126">
        <f t="shared" si="10"/>
        <v>0</v>
      </c>
      <c r="AT69" s="126">
        <f t="shared" si="11"/>
        <v>0</v>
      </c>
      <c r="AU69" s="126">
        <v>0</v>
      </c>
      <c r="AV69" s="126">
        <v>0</v>
      </c>
      <c r="AW69" s="126">
        <v>0</v>
      </c>
      <c r="AX69" s="126">
        <v>0</v>
      </c>
      <c r="AY69" s="126">
        <v>0</v>
      </c>
      <c r="AZ69" s="126">
        <v>0</v>
      </c>
      <c r="BA69" s="126">
        <v>0</v>
      </c>
      <c r="BB69" s="126">
        <v>0</v>
      </c>
      <c r="BC69" s="126">
        <v>0</v>
      </c>
      <c r="BD69" s="126">
        <v>0</v>
      </c>
      <c r="BE69" s="126">
        <v>0</v>
      </c>
      <c r="BF69" s="126">
        <v>0</v>
      </c>
      <c r="BG69" s="126">
        <v>0</v>
      </c>
      <c r="BH69" s="126">
        <v>0</v>
      </c>
      <c r="BI69" s="126">
        <v>0</v>
      </c>
      <c r="BJ69" s="126">
        <v>0</v>
      </c>
      <c r="BK69" s="126">
        <v>0</v>
      </c>
      <c r="BL69" s="126">
        <v>0</v>
      </c>
      <c r="BM69" s="126">
        <v>0</v>
      </c>
      <c r="BN69" s="126">
        <v>0</v>
      </c>
      <c r="BO69" s="126">
        <v>0</v>
      </c>
      <c r="BP69" s="126">
        <v>0</v>
      </c>
      <c r="BQ69" s="126">
        <v>0</v>
      </c>
      <c r="BR69" s="126">
        <v>0</v>
      </c>
      <c r="BS69" s="126">
        <v>0</v>
      </c>
      <c r="BT69" s="126">
        <v>0</v>
      </c>
      <c r="BU69" s="126">
        <v>0</v>
      </c>
      <c r="BV69" s="126">
        <v>0</v>
      </c>
      <c r="BW69" s="126">
        <f t="shared" si="26"/>
        <v>0</v>
      </c>
      <c r="BX69" s="126">
        <f t="shared" si="27"/>
        <v>0</v>
      </c>
      <c r="BY69" s="126">
        <f t="shared" si="28"/>
        <v>0</v>
      </c>
      <c r="BZ69" s="126">
        <f t="shared" si="29"/>
        <v>0</v>
      </c>
      <c r="CA69" s="126">
        <f t="shared" si="30"/>
        <v>0</v>
      </c>
      <c r="CB69" s="126">
        <f t="shared" si="31"/>
        <v>0</v>
      </c>
      <c r="CC69" s="126">
        <f t="shared" si="32"/>
        <v>0</v>
      </c>
      <c r="CD69" s="101" t="s">
        <v>416</v>
      </c>
    </row>
    <row r="70" spans="1:82" s="11" customFormat="1" ht="119.25" customHeight="1">
      <c r="A70" s="94" t="s">
        <v>436</v>
      </c>
      <c r="B70" s="95" t="s">
        <v>232</v>
      </c>
      <c r="C70" s="90" t="s">
        <v>416</v>
      </c>
      <c r="D70" s="90" t="s">
        <v>416</v>
      </c>
      <c r="E70" s="126">
        <f t="shared" si="14"/>
        <v>0</v>
      </c>
      <c r="F70" s="126">
        <f t="shared" si="15"/>
        <v>0</v>
      </c>
      <c r="G70" s="126">
        <f t="shared" si="16"/>
        <v>0</v>
      </c>
      <c r="H70" s="126">
        <f t="shared" si="17"/>
        <v>0</v>
      </c>
      <c r="I70" s="126">
        <f t="shared" si="18"/>
        <v>0</v>
      </c>
      <c r="J70" s="126">
        <f t="shared" si="19"/>
        <v>0</v>
      </c>
      <c r="K70" s="126">
        <f t="shared" si="20"/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f t="shared" si="24"/>
        <v>0</v>
      </c>
      <c r="AO70" s="126">
        <f t="shared" si="6"/>
        <v>0</v>
      </c>
      <c r="AP70" s="126">
        <f t="shared" si="7"/>
        <v>0</v>
      </c>
      <c r="AQ70" s="126">
        <f t="shared" si="8"/>
        <v>0</v>
      </c>
      <c r="AR70" s="126">
        <f t="shared" si="9"/>
        <v>0</v>
      </c>
      <c r="AS70" s="126">
        <f t="shared" si="10"/>
        <v>0</v>
      </c>
      <c r="AT70" s="126">
        <f t="shared" si="11"/>
        <v>0</v>
      </c>
      <c r="AU70" s="126">
        <v>0</v>
      </c>
      <c r="AV70" s="126">
        <v>0</v>
      </c>
      <c r="AW70" s="126">
        <v>0</v>
      </c>
      <c r="AX70" s="126">
        <v>0</v>
      </c>
      <c r="AY70" s="126">
        <v>0</v>
      </c>
      <c r="AZ70" s="126">
        <v>0</v>
      </c>
      <c r="BA70" s="126">
        <v>0</v>
      </c>
      <c r="BB70" s="126">
        <v>0</v>
      </c>
      <c r="BC70" s="126">
        <v>0</v>
      </c>
      <c r="BD70" s="126">
        <v>0</v>
      </c>
      <c r="BE70" s="126">
        <v>0</v>
      </c>
      <c r="BF70" s="126">
        <v>0</v>
      </c>
      <c r="BG70" s="126">
        <v>0</v>
      </c>
      <c r="BH70" s="126">
        <v>0</v>
      </c>
      <c r="BI70" s="126">
        <v>0</v>
      </c>
      <c r="BJ70" s="126">
        <v>0</v>
      </c>
      <c r="BK70" s="126">
        <v>0</v>
      </c>
      <c r="BL70" s="126">
        <v>0</v>
      </c>
      <c r="BM70" s="126">
        <v>0</v>
      </c>
      <c r="BN70" s="126">
        <v>0</v>
      </c>
      <c r="BO70" s="126">
        <v>0</v>
      </c>
      <c r="BP70" s="126">
        <v>0</v>
      </c>
      <c r="BQ70" s="126">
        <v>0</v>
      </c>
      <c r="BR70" s="126">
        <v>0</v>
      </c>
      <c r="BS70" s="126">
        <v>0</v>
      </c>
      <c r="BT70" s="126">
        <v>0</v>
      </c>
      <c r="BU70" s="126">
        <v>0</v>
      </c>
      <c r="BV70" s="126">
        <v>0</v>
      </c>
      <c r="BW70" s="126">
        <f t="shared" si="26"/>
        <v>0</v>
      </c>
      <c r="BX70" s="126">
        <f t="shared" si="27"/>
        <v>0</v>
      </c>
      <c r="BY70" s="126">
        <f t="shared" si="28"/>
        <v>0</v>
      </c>
      <c r="BZ70" s="126">
        <f t="shared" si="29"/>
        <v>0</v>
      </c>
      <c r="CA70" s="126">
        <f t="shared" si="30"/>
        <v>0</v>
      </c>
      <c r="CB70" s="126">
        <f t="shared" si="31"/>
        <v>0</v>
      </c>
      <c r="CC70" s="126">
        <f t="shared" si="32"/>
        <v>0</v>
      </c>
      <c r="CD70" s="101" t="s">
        <v>416</v>
      </c>
    </row>
    <row r="71" spans="1:82" s="11" customFormat="1" ht="119.25" customHeight="1">
      <c r="A71" s="94" t="s">
        <v>437</v>
      </c>
      <c r="B71" s="95" t="s">
        <v>438</v>
      </c>
      <c r="C71" s="90" t="s">
        <v>416</v>
      </c>
      <c r="D71" s="90" t="s">
        <v>416</v>
      </c>
      <c r="E71" s="126">
        <f t="shared" si="14"/>
        <v>0</v>
      </c>
      <c r="F71" s="126">
        <f t="shared" si="15"/>
        <v>0</v>
      </c>
      <c r="G71" s="126">
        <f t="shared" si="16"/>
        <v>0</v>
      </c>
      <c r="H71" s="126">
        <f t="shared" si="17"/>
        <v>0</v>
      </c>
      <c r="I71" s="126">
        <f t="shared" si="18"/>
        <v>0</v>
      </c>
      <c r="J71" s="126">
        <f t="shared" si="19"/>
        <v>0</v>
      </c>
      <c r="K71" s="126">
        <f t="shared" si="20"/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  <c r="AM71" s="126">
        <v>0</v>
      </c>
      <c r="AN71" s="126">
        <f t="shared" si="24"/>
        <v>0</v>
      </c>
      <c r="AO71" s="126">
        <f t="shared" si="6"/>
        <v>0</v>
      </c>
      <c r="AP71" s="126">
        <f t="shared" si="7"/>
        <v>0</v>
      </c>
      <c r="AQ71" s="126">
        <f t="shared" si="8"/>
        <v>0</v>
      </c>
      <c r="AR71" s="126">
        <f t="shared" si="9"/>
        <v>0</v>
      </c>
      <c r="AS71" s="126">
        <f t="shared" si="10"/>
        <v>0</v>
      </c>
      <c r="AT71" s="126">
        <f t="shared" si="11"/>
        <v>0</v>
      </c>
      <c r="AU71" s="126">
        <v>0</v>
      </c>
      <c r="AV71" s="126">
        <v>0</v>
      </c>
      <c r="AW71" s="126">
        <v>0</v>
      </c>
      <c r="AX71" s="126">
        <v>0</v>
      </c>
      <c r="AY71" s="126">
        <v>0</v>
      </c>
      <c r="AZ71" s="126">
        <v>0</v>
      </c>
      <c r="BA71" s="126">
        <v>0</v>
      </c>
      <c r="BB71" s="126">
        <v>0</v>
      </c>
      <c r="BC71" s="126">
        <v>0</v>
      </c>
      <c r="BD71" s="126">
        <v>0</v>
      </c>
      <c r="BE71" s="126">
        <v>0</v>
      </c>
      <c r="BF71" s="126">
        <v>0</v>
      </c>
      <c r="BG71" s="126">
        <v>0</v>
      </c>
      <c r="BH71" s="126">
        <v>0</v>
      </c>
      <c r="BI71" s="126">
        <v>0</v>
      </c>
      <c r="BJ71" s="126">
        <v>0</v>
      </c>
      <c r="BK71" s="126">
        <v>0</v>
      </c>
      <c r="BL71" s="126">
        <v>0</v>
      </c>
      <c r="BM71" s="126">
        <v>0</v>
      </c>
      <c r="BN71" s="126">
        <v>0</v>
      </c>
      <c r="BO71" s="126">
        <v>0</v>
      </c>
      <c r="BP71" s="126">
        <v>0</v>
      </c>
      <c r="BQ71" s="126">
        <v>0</v>
      </c>
      <c r="BR71" s="126">
        <v>0</v>
      </c>
      <c r="BS71" s="126">
        <v>0</v>
      </c>
      <c r="BT71" s="126">
        <v>0</v>
      </c>
      <c r="BU71" s="126">
        <v>0</v>
      </c>
      <c r="BV71" s="126">
        <v>0</v>
      </c>
      <c r="BW71" s="126">
        <f t="shared" si="26"/>
        <v>0</v>
      </c>
      <c r="BX71" s="126">
        <f t="shared" si="27"/>
        <v>0</v>
      </c>
      <c r="BY71" s="126">
        <f t="shared" si="28"/>
        <v>0</v>
      </c>
      <c r="BZ71" s="126">
        <f t="shared" si="29"/>
        <v>0</v>
      </c>
      <c r="CA71" s="126">
        <f t="shared" si="30"/>
        <v>0</v>
      </c>
      <c r="CB71" s="126">
        <f t="shared" si="31"/>
        <v>0</v>
      </c>
      <c r="CC71" s="126">
        <f t="shared" si="32"/>
        <v>0</v>
      </c>
      <c r="CD71" s="101" t="s">
        <v>416</v>
      </c>
    </row>
    <row r="72" spans="1:82" s="11" customFormat="1" ht="119.25" customHeight="1">
      <c r="A72" s="94" t="s">
        <v>439</v>
      </c>
      <c r="B72" s="95" t="s">
        <v>233</v>
      </c>
      <c r="C72" s="90" t="s">
        <v>416</v>
      </c>
      <c r="D72" s="90" t="s">
        <v>416</v>
      </c>
      <c r="E72" s="126">
        <f t="shared" si="14"/>
        <v>0</v>
      </c>
      <c r="F72" s="126">
        <f t="shared" si="15"/>
        <v>0</v>
      </c>
      <c r="G72" s="126">
        <f t="shared" si="16"/>
        <v>0</v>
      </c>
      <c r="H72" s="126">
        <f t="shared" si="17"/>
        <v>0</v>
      </c>
      <c r="I72" s="126">
        <f t="shared" si="18"/>
        <v>0</v>
      </c>
      <c r="J72" s="126">
        <f t="shared" si="19"/>
        <v>0</v>
      </c>
      <c r="K72" s="126">
        <f t="shared" si="20"/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f t="shared" si="24"/>
        <v>0</v>
      </c>
      <c r="AO72" s="126">
        <f t="shared" si="6"/>
        <v>0</v>
      </c>
      <c r="AP72" s="126">
        <f t="shared" si="7"/>
        <v>0</v>
      </c>
      <c r="AQ72" s="126">
        <f t="shared" si="8"/>
        <v>0</v>
      </c>
      <c r="AR72" s="126">
        <f t="shared" si="9"/>
        <v>0</v>
      </c>
      <c r="AS72" s="126">
        <f t="shared" si="10"/>
        <v>0</v>
      </c>
      <c r="AT72" s="126">
        <f t="shared" si="11"/>
        <v>0</v>
      </c>
      <c r="AU72" s="126">
        <v>0</v>
      </c>
      <c r="AV72" s="126">
        <v>0</v>
      </c>
      <c r="AW72" s="126">
        <v>0</v>
      </c>
      <c r="AX72" s="126">
        <v>0</v>
      </c>
      <c r="AY72" s="126">
        <v>0</v>
      </c>
      <c r="AZ72" s="126">
        <v>0</v>
      </c>
      <c r="BA72" s="126">
        <v>0</v>
      </c>
      <c r="BB72" s="126">
        <v>0</v>
      </c>
      <c r="BC72" s="126">
        <v>0</v>
      </c>
      <c r="BD72" s="126">
        <v>0</v>
      </c>
      <c r="BE72" s="126">
        <v>0</v>
      </c>
      <c r="BF72" s="126">
        <v>0</v>
      </c>
      <c r="BG72" s="126">
        <v>0</v>
      </c>
      <c r="BH72" s="126">
        <v>0</v>
      </c>
      <c r="BI72" s="126">
        <v>0</v>
      </c>
      <c r="BJ72" s="126">
        <v>0</v>
      </c>
      <c r="BK72" s="126">
        <v>0</v>
      </c>
      <c r="BL72" s="126">
        <v>0</v>
      </c>
      <c r="BM72" s="126">
        <v>0</v>
      </c>
      <c r="BN72" s="126">
        <v>0</v>
      </c>
      <c r="BO72" s="126">
        <v>0</v>
      </c>
      <c r="BP72" s="126">
        <v>0</v>
      </c>
      <c r="BQ72" s="126">
        <v>0</v>
      </c>
      <c r="BR72" s="126">
        <v>0</v>
      </c>
      <c r="BS72" s="126">
        <v>0</v>
      </c>
      <c r="BT72" s="126">
        <v>0</v>
      </c>
      <c r="BU72" s="126">
        <v>0</v>
      </c>
      <c r="BV72" s="126">
        <v>0</v>
      </c>
      <c r="BW72" s="126">
        <f t="shared" si="26"/>
        <v>0</v>
      </c>
      <c r="BX72" s="126">
        <f t="shared" si="27"/>
        <v>0</v>
      </c>
      <c r="BY72" s="126">
        <f t="shared" si="28"/>
        <v>0</v>
      </c>
      <c r="BZ72" s="126">
        <f t="shared" si="29"/>
        <v>0</v>
      </c>
      <c r="CA72" s="126">
        <f t="shared" si="30"/>
        <v>0</v>
      </c>
      <c r="CB72" s="126">
        <f t="shared" si="31"/>
        <v>0</v>
      </c>
      <c r="CC72" s="126">
        <f t="shared" si="32"/>
        <v>0</v>
      </c>
      <c r="CD72" s="101" t="s">
        <v>416</v>
      </c>
    </row>
    <row r="73" spans="1:82" s="11" customFormat="1" ht="119.25" customHeight="1">
      <c r="A73" s="94" t="s">
        <v>440</v>
      </c>
      <c r="B73" s="95" t="s">
        <v>441</v>
      </c>
      <c r="C73" s="90" t="s">
        <v>416</v>
      </c>
      <c r="D73" s="90" t="s">
        <v>416</v>
      </c>
      <c r="E73" s="126">
        <f t="shared" si="14"/>
        <v>0</v>
      </c>
      <c r="F73" s="126">
        <f t="shared" si="15"/>
        <v>0</v>
      </c>
      <c r="G73" s="126">
        <f t="shared" si="16"/>
        <v>0</v>
      </c>
      <c r="H73" s="126">
        <f t="shared" si="17"/>
        <v>0</v>
      </c>
      <c r="I73" s="126">
        <f t="shared" si="18"/>
        <v>0</v>
      </c>
      <c r="J73" s="126">
        <f t="shared" si="19"/>
        <v>0</v>
      </c>
      <c r="K73" s="126">
        <f t="shared" si="20"/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126">
        <v>0</v>
      </c>
      <c r="AN73" s="126">
        <f t="shared" si="24"/>
        <v>0</v>
      </c>
      <c r="AO73" s="126">
        <f t="shared" si="6"/>
        <v>0</v>
      </c>
      <c r="AP73" s="126">
        <f t="shared" si="7"/>
        <v>0</v>
      </c>
      <c r="AQ73" s="126">
        <f t="shared" si="8"/>
        <v>0</v>
      </c>
      <c r="AR73" s="126">
        <f t="shared" si="9"/>
        <v>0</v>
      </c>
      <c r="AS73" s="126">
        <f t="shared" si="10"/>
        <v>0</v>
      </c>
      <c r="AT73" s="126">
        <f t="shared" si="11"/>
        <v>0</v>
      </c>
      <c r="AU73" s="126">
        <v>0</v>
      </c>
      <c r="AV73" s="126">
        <v>0</v>
      </c>
      <c r="AW73" s="126">
        <v>0</v>
      </c>
      <c r="AX73" s="126">
        <v>0</v>
      </c>
      <c r="AY73" s="126">
        <v>0</v>
      </c>
      <c r="AZ73" s="126">
        <v>0</v>
      </c>
      <c r="BA73" s="126">
        <v>0</v>
      </c>
      <c r="BB73" s="126">
        <v>0</v>
      </c>
      <c r="BC73" s="126">
        <v>0</v>
      </c>
      <c r="BD73" s="126">
        <v>0</v>
      </c>
      <c r="BE73" s="126">
        <v>0</v>
      </c>
      <c r="BF73" s="126">
        <v>0</v>
      </c>
      <c r="BG73" s="126">
        <v>0</v>
      </c>
      <c r="BH73" s="126">
        <v>0</v>
      </c>
      <c r="BI73" s="126">
        <v>0</v>
      </c>
      <c r="BJ73" s="126">
        <v>0</v>
      </c>
      <c r="BK73" s="126">
        <v>0</v>
      </c>
      <c r="BL73" s="126">
        <v>0</v>
      </c>
      <c r="BM73" s="126">
        <v>0</v>
      </c>
      <c r="BN73" s="126">
        <v>0</v>
      </c>
      <c r="BO73" s="126">
        <v>0</v>
      </c>
      <c r="BP73" s="126">
        <v>0</v>
      </c>
      <c r="BQ73" s="126">
        <v>0</v>
      </c>
      <c r="BR73" s="126">
        <v>0</v>
      </c>
      <c r="BS73" s="126">
        <v>0</v>
      </c>
      <c r="BT73" s="126">
        <v>0</v>
      </c>
      <c r="BU73" s="126">
        <v>0</v>
      </c>
      <c r="BV73" s="126">
        <v>0</v>
      </c>
      <c r="BW73" s="126">
        <f t="shared" si="26"/>
        <v>0</v>
      </c>
      <c r="BX73" s="126">
        <f t="shared" si="27"/>
        <v>0</v>
      </c>
      <c r="BY73" s="126">
        <f t="shared" si="28"/>
        <v>0</v>
      </c>
      <c r="BZ73" s="126">
        <f t="shared" si="29"/>
        <v>0</v>
      </c>
      <c r="CA73" s="126">
        <f t="shared" si="30"/>
        <v>0</v>
      </c>
      <c r="CB73" s="126">
        <f t="shared" si="31"/>
        <v>0</v>
      </c>
      <c r="CC73" s="126">
        <f t="shared" si="32"/>
        <v>0</v>
      </c>
      <c r="CD73" s="101" t="s">
        <v>416</v>
      </c>
    </row>
    <row r="74" spans="1:82" s="11" customFormat="1" ht="119.25" customHeight="1">
      <c r="A74" s="100" t="s">
        <v>442</v>
      </c>
      <c r="B74" s="101" t="s">
        <v>443</v>
      </c>
      <c r="C74" s="102" t="s">
        <v>416</v>
      </c>
      <c r="D74" s="102" t="s">
        <v>416</v>
      </c>
      <c r="E74" s="127">
        <f t="shared" si="14"/>
        <v>0</v>
      </c>
      <c r="F74" s="127">
        <f t="shared" si="15"/>
        <v>0</v>
      </c>
      <c r="G74" s="127">
        <f t="shared" si="16"/>
        <v>0</v>
      </c>
      <c r="H74" s="127">
        <f t="shared" si="17"/>
        <v>0</v>
      </c>
      <c r="I74" s="127">
        <f t="shared" si="18"/>
        <v>0</v>
      </c>
      <c r="J74" s="127">
        <f t="shared" si="19"/>
        <v>0</v>
      </c>
      <c r="K74" s="127">
        <f t="shared" si="20"/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7">
        <v>0</v>
      </c>
      <c r="AC74" s="127">
        <v>0</v>
      </c>
      <c r="AD74" s="127">
        <v>0</v>
      </c>
      <c r="AE74" s="127">
        <v>0</v>
      </c>
      <c r="AF74" s="127">
        <v>0</v>
      </c>
      <c r="AG74" s="127">
        <v>0</v>
      </c>
      <c r="AH74" s="127">
        <v>0</v>
      </c>
      <c r="AI74" s="127">
        <v>0</v>
      </c>
      <c r="AJ74" s="127">
        <v>0</v>
      </c>
      <c r="AK74" s="127">
        <v>0</v>
      </c>
      <c r="AL74" s="127">
        <v>0</v>
      </c>
      <c r="AM74" s="127">
        <v>0</v>
      </c>
      <c r="AN74" s="127">
        <f t="shared" si="24"/>
        <v>0</v>
      </c>
      <c r="AO74" s="127">
        <f t="shared" si="6"/>
        <v>0</v>
      </c>
      <c r="AP74" s="127">
        <f t="shared" si="7"/>
        <v>0</v>
      </c>
      <c r="AQ74" s="127">
        <f t="shared" si="8"/>
        <v>0</v>
      </c>
      <c r="AR74" s="127">
        <f t="shared" si="9"/>
        <v>0</v>
      </c>
      <c r="AS74" s="127">
        <f t="shared" si="10"/>
        <v>0</v>
      </c>
      <c r="AT74" s="127">
        <f t="shared" si="11"/>
        <v>0</v>
      </c>
      <c r="AU74" s="127">
        <f>AU75+AU83</f>
        <v>0</v>
      </c>
      <c r="AV74" s="127">
        <f t="shared" ref="AV74:BU74" si="210">AV75+AV83</f>
        <v>0</v>
      </c>
      <c r="AW74" s="127">
        <f t="shared" si="210"/>
        <v>0</v>
      </c>
      <c r="AX74" s="127">
        <f t="shared" si="210"/>
        <v>0</v>
      </c>
      <c r="AY74" s="127">
        <f t="shared" si="210"/>
        <v>0</v>
      </c>
      <c r="AZ74" s="127">
        <f t="shared" si="210"/>
        <v>0</v>
      </c>
      <c r="BA74" s="127">
        <f t="shared" si="210"/>
        <v>0</v>
      </c>
      <c r="BB74" s="127">
        <f t="shared" si="210"/>
        <v>0</v>
      </c>
      <c r="BC74" s="127">
        <f t="shared" si="210"/>
        <v>0</v>
      </c>
      <c r="BD74" s="127">
        <f t="shared" si="210"/>
        <v>0</v>
      </c>
      <c r="BE74" s="127">
        <f t="shared" si="210"/>
        <v>0</v>
      </c>
      <c r="BF74" s="127">
        <f t="shared" si="210"/>
        <v>0</v>
      </c>
      <c r="BG74" s="127">
        <f t="shared" si="210"/>
        <v>0</v>
      </c>
      <c r="BH74" s="127">
        <f t="shared" si="210"/>
        <v>0</v>
      </c>
      <c r="BI74" s="127">
        <f t="shared" si="210"/>
        <v>0</v>
      </c>
      <c r="BJ74" s="127">
        <f t="shared" si="210"/>
        <v>0</v>
      </c>
      <c r="BK74" s="127">
        <f t="shared" si="210"/>
        <v>0</v>
      </c>
      <c r="BL74" s="127">
        <f t="shared" si="210"/>
        <v>0</v>
      </c>
      <c r="BM74" s="127">
        <f t="shared" si="210"/>
        <v>0</v>
      </c>
      <c r="BN74" s="127">
        <f t="shared" si="210"/>
        <v>0</v>
      </c>
      <c r="BO74" s="127">
        <f t="shared" si="210"/>
        <v>0</v>
      </c>
      <c r="BP74" s="127">
        <f t="shared" si="210"/>
        <v>0</v>
      </c>
      <c r="BQ74" s="127">
        <f t="shared" si="210"/>
        <v>0</v>
      </c>
      <c r="BR74" s="127">
        <v>0</v>
      </c>
      <c r="BS74" s="127">
        <f t="shared" si="210"/>
        <v>0</v>
      </c>
      <c r="BT74" s="127">
        <f t="shared" si="210"/>
        <v>0</v>
      </c>
      <c r="BU74" s="127">
        <f t="shared" si="210"/>
        <v>0</v>
      </c>
      <c r="BV74" s="127">
        <v>0</v>
      </c>
      <c r="BW74" s="127">
        <f t="shared" si="26"/>
        <v>0</v>
      </c>
      <c r="BX74" s="127">
        <f t="shared" si="27"/>
        <v>0</v>
      </c>
      <c r="BY74" s="127">
        <f t="shared" si="28"/>
        <v>0</v>
      </c>
      <c r="BZ74" s="127">
        <f t="shared" si="29"/>
        <v>0</v>
      </c>
      <c r="CA74" s="127">
        <f t="shared" si="30"/>
        <v>0</v>
      </c>
      <c r="CB74" s="127">
        <f t="shared" si="31"/>
        <v>0</v>
      </c>
      <c r="CC74" s="127">
        <f t="shared" si="32"/>
        <v>0</v>
      </c>
      <c r="CD74" s="101" t="s">
        <v>416</v>
      </c>
    </row>
    <row r="75" spans="1:82" s="11" customFormat="1" ht="110.25">
      <c r="A75" s="103" t="s">
        <v>380</v>
      </c>
      <c r="B75" s="104" t="s">
        <v>234</v>
      </c>
      <c r="C75" s="105" t="s">
        <v>416</v>
      </c>
      <c r="D75" s="105" t="s">
        <v>416</v>
      </c>
      <c r="E75" s="128">
        <f t="shared" si="14"/>
        <v>0.16</v>
      </c>
      <c r="F75" s="128">
        <f t="shared" si="15"/>
        <v>0</v>
      </c>
      <c r="G75" s="128">
        <f t="shared" si="16"/>
        <v>0.7</v>
      </c>
      <c r="H75" s="128">
        <f t="shared" si="17"/>
        <v>0.03</v>
      </c>
      <c r="I75" s="128">
        <f t="shared" si="18"/>
        <v>7.0000000000000001E-3</v>
      </c>
      <c r="J75" s="128">
        <f t="shared" si="19"/>
        <v>0</v>
      </c>
      <c r="K75" s="128">
        <f t="shared" si="20"/>
        <v>2</v>
      </c>
      <c r="L75" s="128">
        <f t="shared" ref="L75:AL75" si="211">L76+L84</f>
        <v>0</v>
      </c>
      <c r="M75" s="128">
        <f t="shared" si="211"/>
        <v>0</v>
      </c>
      <c r="N75" s="128">
        <f t="shared" si="211"/>
        <v>0</v>
      </c>
      <c r="O75" s="128">
        <f t="shared" si="211"/>
        <v>0</v>
      </c>
      <c r="P75" s="128">
        <f t="shared" si="211"/>
        <v>0</v>
      </c>
      <c r="Q75" s="128">
        <f t="shared" si="211"/>
        <v>0</v>
      </c>
      <c r="R75" s="128">
        <f t="shared" si="211"/>
        <v>0</v>
      </c>
      <c r="S75" s="128">
        <f t="shared" si="211"/>
        <v>0</v>
      </c>
      <c r="T75" s="128">
        <f t="shared" si="211"/>
        <v>0</v>
      </c>
      <c r="U75" s="128">
        <f t="shared" si="211"/>
        <v>0</v>
      </c>
      <c r="V75" s="128">
        <f t="shared" si="211"/>
        <v>0</v>
      </c>
      <c r="W75" s="128">
        <f t="shared" si="211"/>
        <v>0</v>
      </c>
      <c r="X75" s="128">
        <f t="shared" si="211"/>
        <v>0</v>
      </c>
      <c r="Y75" s="128">
        <f t="shared" si="211"/>
        <v>0</v>
      </c>
      <c r="Z75" s="128">
        <f t="shared" si="211"/>
        <v>0</v>
      </c>
      <c r="AA75" s="128">
        <f t="shared" si="211"/>
        <v>0</v>
      </c>
      <c r="AB75" s="128">
        <f t="shared" si="211"/>
        <v>0</v>
      </c>
      <c r="AC75" s="128">
        <f t="shared" si="211"/>
        <v>0</v>
      </c>
      <c r="AD75" s="128">
        <f t="shared" si="211"/>
        <v>0</v>
      </c>
      <c r="AE75" s="128">
        <f t="shared" si="211"/>
        <v>0</v>
      </c>
      <c r="AF75" s="128">
        <f t="shared" si="211"/>
        <v>0</v>
      </c>
      <c r="AG75" s="128">
        <f t="shared" si="211"/>
        <v>0.16</v>
      </c>
      <c r="AH75" s="128">
        <f t="shared" si="211"/>
        <v>0</v>
      </c>
      <c r="AI75" s="128">
        <f t="shared" si="211"/>
        <v>0.7</v>
      </c>
      <c r="AJ75" s="128">
        <f t="shared" si="211"/>
        <v>0.03</v>
      </c>
      <c r="AK75" s="128">
        <f t="shared" si="211"/>
        <v>7.0000000000000001E-3</v>
      </c>
      <c r="AL75" s="128">
        <f t="shared" si="211"/>
        <v>0</v>
      </c>
      <c r="AM75" s="128">
        <f>AM76+AM84</f>
        <v>2</v>
      </c>
      <c r="AN75" s="128">
        <f t="shared" si="24"/>
        <v>0</v>
      </c>
      <c r="AO75" s="128">
        <f t="shared" si="6"/>
        <v>0</v>
      </c>
      <c r="AP75" s="128">
        <f t="shared" si="7"/>
        <v>0</v>
      </c>
      <c r="AQ75" s="128">
        <f t="shared" si="8"/>
        <v>0</v>
      </c>
      <c r="AR75" s="128">
        <f t="shared" si="9"/>
        <v>0</v>
      </c>
      <c r="AS75" s="128">
        <f t="shared" si="10"/>
        <v>0</v>
      </c>
      <c r="AT75" s="128">
        <f t="shared" si="11"/>
        <v>0</v>
      </c>
      <c r="AU75" s="128">
        <v>0</v>
      </c>
      <c r="AV75" s="128">
        <v>0</v>
      </c>
      <c r="AW75" s="128">
        <v>0</v>
      </c>
      <c r="AX75" s="128">
        <v>0</v>
      </c>
      <c r="AY75" s="128">
        <v>0</v>
      </c>
      <c r="AZ75" s="128">
        <v>0</v>
      </c>
      <c r="BA75" s="128">
        <v>0</v>
      </c>
      <c r="BB75" s="128">
        <v>0</v>
      </c>
      <c r="BC75" s="128">
        <v>0</v>
      </c>
      <c r="BD75" s="128">
        <v>0</v>
      </c>
      <c r="BE75" s="128">
        <v>0</v>
      </c>
      <c r="BF75" s="128">
        <v>0</v>
      </c>
      <c r="BG75" s="128">
        <v>0</v>
      </c>
      <c r="BH75" s="128">
        <v>0</v>
      </c>
      <c r="BI75" s="128">
        <v>0</v>
      </c>
      <c r="BJ75" s="128">
        <v>0</v>
      </c>
      <c r="BK75" s="128">
        <v>0</v>
      </c>
      <c r="BL75" s="128">
        <v>0</v>
      </c>
      <c r="BM75" s="128">
        <v>0</v>
      </c>
      <c r="BN75" s="128">
        <v>0</v>
      </c>
      <c r="BO75" s="128">
        <v>0</v>
      </c>
      <c r="BP75" s="128">
        <v>0</v>
      </c>
      <c r="BQ75" s="128">
        <v>0</v>
      </c>
      <c r="BR75" s="128">
        <v>0</v>
      </c>
      <c r="BS75" s="128">
        <v>0</v>
      </c>
      <c r="BT75" s="128">
        <v>0</v>
      </c>
      <c r="BU75" s="128">
        <v>0</v>
      </c>
      <c r="BV75" s="128">
        <v>0</v>
      </c>
      <c r="BW75" s="128">
        <f t="shared" si="26"/>
        <v>-0.16</v>
      </c>
      <c r="BX75" s="128">
        <f t="shared" si="27"/>
        <v>0</v>
      </c>
      <c r="BY75" s="128">
        <f t="shared" si="28"/>
        <v>-0.7</v>
      </c>
      <c r="BZ75" s="128">
        <f t="shared" si="29"/>
        <v>-0.03</v>
      </c>
      <c r="CA75" s="128">
        <f t="shared" si="30"/>
        <v>-7.0000000000000001E-3</v>
      </c>
      <c r="CB75" s="128">
        <f t="shared" si="31"/>
        <v>0</v>
      </c>
      <c r="CC75" s="128">
        <f t="shared" si="32"/>
        <v>-2</v>
      </c>
      <c r="CD75" s="101" t="s">
        <v>416</v>
      </c>
    </row>
    <row r="76" spans="1:82" s="11" customFormat="1" ht="63">
      <c r="A76" s="100" t="s">
        <v>854</v>
      </c>
      <c r="B76" s="101" t="s">
        <v>444</v>
      </c>
      <c r="C76" s="102" t="s">
        <v>416</v>
      </c>
      <c r="D76" s="102" t="s">
        <v>416</v>
      </c>
      <c r="E76" s="127">
        <f t="shared" si="14"/>
        <v>0</v>
      </c>
      <c r="F76" s="127">
        <f t="shared" si="15"/>
        <v>0</v>
      </c>
      <c r="G76" s="127">
        <f t="shared" si="16"/>
        <v>0</v>
      </c>
      <c r="H76" s="127">
        <f t="shared" si="17"/>
        <v>0</v>
      </c>
      <c r="I76" s="127">
        <f t="shared" si="18"/>
        <v>0</v>
      </c>
      <c r="J76" s="127">
        <f t="shared" si="19"/>
        <v>0</v>
      </c>
      <c r="K76" s="127">
        <f t="shared" si="20"/>
        <v>2</v>
      </c>
      <c r="L76" s="127">
        <v>0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  <c r="AC76" s="127">
        <v>0</v>
      </c>
      <c r="AD76" s="127">
        <v>0</v>
      </c>
      <c r="AE76" s="127">
        <v>0</v>
      </c>
      <c r="AF76" s="127">
        <v>0</v>
      </c>
      <c r="AG76" s="127">
        <v>0</v>
      </c>
      <c r="AH76" s="127">
        <v>0</v>
      </c>
      <c r="AI76" s="127">
        <v>0</v>
      </c>
      <c r="AJ76" s="127">
        <v>0</v>
      </c>
      <c r="AK76" s="127">
        <v>0</v>
      </c>
      <c r="AL76" s="127">
        <v>0</v>
      </c>
      <c r="AM76" s="127">
        <f>AM77+AM78+AM80</f>
        <v>2</v>
      </c>
      <c r="AN76" s="127">
        <f t="shared" si="24"/>
        <v>0</v>
      </c>
      <c r="AO76" s="127">
        <f t="shared" si="6"/>
        <v>0</v>
      </c>
      <c r="AP76" s="127">
        <f t="shared" si="7"/>
        <v>0</v>
      </c>
      <c r="AQ76" s="127">
        <f t="shared" si="8"/>
        <v>0</v>
      </c>
      <c r="AR76" s="127">
        <f t="shared" si="9"/>
        <v>0</v>
      </c>
      <c r="AS76" s="127">
        <f t="shared" si="10"/>
        <v>0</v>
      </c>
      <c r="AT76" s="127">
        <f t="shared" si="11"/>
        <v>0</v>
      </c>
      <c r="AU76" s="127">
        <v>0</v>
      </c>
      <c r="AV76" s="127">
        <v>0</v>
      </c>
      <c r="AW76" s="127">
        <v>0</v>
      </c>
      <c r="AX76" s="127">
        <v>0</v>
      </c>
      <c r="AY76" s="127">
        <v>0</v>
      </c>
      <c r="AZ76" s="127">
        <v>0</v>
      </c>
      <c r="BA76" s="127">
        <v>0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0</v>
      </c>
      <c r="BH76" s="127">
        <v>0</v>
      </c>
      <c r="BI76" s="127">
        <v>0</v>
      </c>
      <c r="BJ76" s="127">
        <v>0</v>
      </c>
      <c r="BK76" s="127">
        <v>0</v>
      </c>
      <c r="BL76" s="127">
        <v>0</v>
      </c>
      <c r="BM76" s="127">
        <v>0</v>
      </c>
      <c r="BN76" s="127">
        <v>0</v>
      </c>
      <c r="BO76" s="127">
        <v>0</v>
      </c>
      <c r="BP76" s="127">
        <v>0</v>
      </c>
      <c r="BQ76" s="127">
        <v>0</v>
      </c>
      <c r="BR76" s="127">
        <v>0</v>
      </c>
      <c r="BS76" s="127">
        <v>0</v>
      </c>
      <c r="BT76" s="127">
        <v>0</v>
      </c>
      <c r="BU76" s="127">
        <v>0</v>
      </c>
      <c r="BV76" s="127">
        <v>0</v>
      </c>
      <c r="BW76" s="127">
        <f t="shared" si="26"/>
        <v>0</v>
      </c>
      <c r="BX76" s="127">
        <f t="shared" si="27"/>
        <v>0</v>
      </c>
      <c r="BY76" s="127">
        <f t="shared" si="28"/>
        <v>0</v>
      </c>
      <c r="BZ76" s="127">
        <f t="shared" si="29"/>
        <v>0</v>
      </c>
      <c r="CA76" s="127">
        <f t="shared" si="30"/>
        <v>0</v>
      </c>
      <c r="CB76" s="127">
        <f t="shared" si="31"/>
        <v>0</v>
      </c>
      <c r="CC76" s="127">
        <f t="shared" si="32"/>
        <v>-2</v>
      </c>
      <c r="CD76" s="101" t="s">
        <v>416</v>
      </c>
    </row>
    <row r="77" spans="1:82" s="11" customFormat="1" ht="94.5">
      <c r="A77" s="108" t="s">
        <v>854</v>
      </c>
      <c r="B77" s="109" t="s">
        <v>235</v>
      </c>
      <c r="C77" s="110" t="s">
        <v>236</v>
      </c>
      <c r="D77" s="110" t="s">
        <v>416</v>
      </c>
      <c r="E77" s="117">
        <f t="shared" si="14"/>
        <v>0</v>
      </c>
      <c r="F77" s="117">
        <f t="shared" si="15"/>
        <v>0</v>
      </c>
      <c r="G77" s="117">
        <f t="shared" si="16"/>
        <v>0</v>
      </c>
      <c r="H77" s="117">
        <f t="shared" si="17"/>
        <v>0</v>
      </c>
      <c r="I77" s="117">
        <f t="shared" si="18"/>
        <v>0</v>
      </c>
      <c r="J77" s="117">
        <f t="shared" si="19"/>
        <v>0</v>
      </c>
      <c r="K77" s="117">
        <f t="shared" si="20"/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>
        <v>0</v>
      </c>
      <c r="W77" s="117">
        <v>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v>0</v>
      </c>
      <c r="AI77" s="117">
        <v>0</v>
      </c>
      <c r="AJ77" s="117">
        <v>0</v>
      </c>
      <c r="AK77" s="117">
        <v>0</v>
      </c>
      <c r="AL77" s="117">
        <v>0</v>
      </c>
      <c r="AM77" s="117">
        <v>0</v>
      </c>
      <c r="AN77" s="117">
        <f t="shared" si="24"/>
        <v>0</v>
      </c>
      <c r="AO77" s="117">
        <f t="shared" si="6"/>
        <v>0</v>
      </c>
      <c r="AP77" s="117">
        <f t="shared" si="7"/>
        <v>0</v>
      </c>
      <c r="AQ77" s="117">
        <f t="shared" si="8"/>
        <v>0</v>
      </c>
      <c r="AR77" s="117">
        <f t="shared" si="9"/>
        <v>0</v>
      </c>
      <c r="AS77" s="117">
        <f t="shared" si="10"/>
        <v>0</v>
      </c>
      <c r="AT77" s="117">
        <f t="shared" si="11"/>
        <v>0</v>
      </c>
      <c r="AU77" s="117">
        <v>0</v>
      </c>
      <c r="AV77" s="117">
        <v>0</v>
      </c>
      <c r="AW77" s="117">
        <v>0</v>
      </c>
      <c r="AX77" s="117">
        <v>0</v>
      </c>
      <c r="AY77" s="117">
        <v>0</v>
      </c>
      <c r="AZ77" s="117">
        <v>0</v>
      </c>
      <c r="BA77" s="117">
        <v>0</v>
      </c>
      <c r="BB77" s="117">
        <v>0</v>
      </c>
      <c r="BC77" s="117">
        <v>0</v>
      </c>
      <c r="BD77" s="117">
        <v>0</v>
      </c>
      <c r="BE77" s="117">
        <v>0</v>
      </c>
      <c r="BF77" s="117">
        <v>0</v>
      </c>
      <c r="BG77" s="117">
        <v>0</v>
      </c>
      <c r="BH77" s="117">
        <v>0</v>
      </c>
      <c r="BI77" s="117">
        <v>0</v>
      </c>
      <c r="BJ77" s="117">
        <v>0</v>
      </c>
      <c r="BK77" s="117">
        <v>0</v>
      </c>
      <c r="BL77" s="117">
        <v>0</v>
      </c>
      <c r="BM77" s="117">
        <v>0</v>
      </c>
      <c r="BN77" s="117">
        <v>0</v>
      </c>
      <c r="BO77" s="117">
        <v>0</v>
      </c>
      <c r="BP77" s="117">
        <v>0</v>
      </c>
      <c r="BQ77" s="117">
        <v>0</v>
      </c>
      <c r="BR77" s="117">
        <v>0</v>
      </c>
      <c r="BS77" s="117">
        <v>0</v>
      </c>
      <c r="BT77" s="117">
        <v>0</v>
      </c>
      <c r="BU77" s="117">
        <v>0</v>
      </c>
      <c r="BV77" s="117">
        <v>0</v>
      </c>
      <c r="BW77" s="117">
        <f t="shared" si="26"/>
        <v>0</v>
      </c>
      <c r="BX77" s="117">
        <f t="shared" si="27"/>
        <v>0</v>
      </c>
      <c r="BY77" s="117">
        <f t="shared" si="28"/>
        <v>0</v>
      </c>
      <c r="BZ77" s="117">
        <f t="shared" si="29"/>
        <v>0</v>
      </c>
      <c r="CA77" s="117">
        <f t="shared" si="30"/>
        <v>0</v>
      </c>
      <c r="CB77" s="117">
        <f t="shared" si="31"/>
        <v>0</v>
      </c>
      <c r="CC77" s="117">
        <f t="shared" si="32"/>
        <v>0</v>
      </c>
      <c r="CD77" s="101" t="s">
        <v>416</v>
      </c>
    </row>
    <row r="78" spans="1:82" s="11" customFormat="1" ht="78.75">
      <c r="A78" s="108" t="s">
        <v>854</v>
      </c>
      <c r="B78" s="109" t="s">
        <v>237</v>
      </c>
      <c r="C78" s="110" t="s">
        <v>238</v>
      </c>
      <c r="D78" s="110" t="s">
        <v>416</v>
      </c>
      <c r="E78" s="117">
        <f t="shared" si="14"/>
        <v>0</v>
      </c>
      <c r="F78" s="117">
        <f t="shared" si="15"/>
        <v>0</v>
      </c>
      <c r="G78" s="117">
        <f t="shared" si="16"/>
        <v>0</v>
      </c>
      <c r="H78" s="117">
        <f t="shared" si="17"/>
        <v>0</v>
      </c>
      <c r="I78" s="117">
        <f t="shared" si="18"/>
        <v>0</v>
      </c>
      <c r="J78" s="117">
        <f t="shared" si="19"/>
        <v>0</v>
      </c>
      <c r="K78" s="117">
        <f t="shared" si="20"/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f t="shared" si="24"/>
        <v>0</v>
      </c>
      <c r="AO78" s="117">
        <f t="shared" si="6"/>
        <v>0</v>
      </c>
      <c r="AP78" s="117">
        <f t="shared" si="7"/>
        <v>0</v>
      </c>
      <c r="AQ78" s="117">
        <f t="shared" si="8"/>
        <v>0</v>
      </c>
      <c r="AR78" s="117">
        <f t="shared" si="9"/>
        <v>0</v>
      </c>
      <c r="AS78" s="117">
        <f t="shared" si="10"/>
        <v>0</v>
      </c>
      <c r="AT78" s="117">
        <f t="shared" si="11"/>
        <v>0</v>
      </c>
      <c r="AU78" s="117">
        <v>0</v>
      </c>
      <c r="AV78" s="117">
        <v>0</v>
      </c>
      <c r="AW78" s="117">
        <v>0</v>
      </c>
      <c r="AX78" s="117">
        <v>0</v>
      </c>
      <c r="AY78" s="117">
        <v>0</v>
      </c>
      <c r="AZ78" s="117">
        <v>0</v>
      </c>
      <c r="BA78" s="117">
        <v>0</v>
      </c>
      <c r="BB78" s="117">
        <v>0</v>
      </c>
      <c r="BC78" s="117">
        <v>0</v>
      </c>
      <c r="BD78" s="117">
        <v>0</v>
      </c>
      <c r="BE78" s="117">
        <v>0</v>
      </c>
      <c r="BF78" s="117">
        <v>0</v>
      </c>
      <c r="BG78" s="117">
        <v>0</v>
      </c>
      <c r="BH78" s="117">
        <v>0</v>
      </c>
      <c r="BI78" s="117">
        <v>0</v>
      </c>
      <c r="BJ78" s="117">
        <v>0</v>
      </c>
      <c r="BK78" s="117">
        <v>0</v>
      </c>
      <c r="BL78" s="117">
        <v>0</v>
      </c>
      <c r="BM78" s="117">
        <v>0</v>
      </c>
      <c r="BN78" s="117">
        <v>0</v>
      </c>
      <c r="BO78" s="117">
        <v>0</v>
      </c>
      <c r="BP78" s="117">
        <v>0</v>
      </c>
      <c r="BQ78" s="117">
        <v>0</v>
      </c>
      <c r="BR78" s="117">
        <v>0</v>
      </c>
      <c r="BS78" s="117">
        <v>0</v>
      </c>
      <c r="BT78" s="117">
        <v>0</v>
      </c>
      <c r="BU78" s="117">
        <v>0</v>
      </c>
      <c r="BV78" s="117">
        <v>0</v>
      </c>
      <c r="BW78" s="117">
        <f t="shared" si="26"/>
        <v>0</v>
      </c>
      <c r="BX78" s="117">
        <f t="shared" si="27"/>
        <v>0</v>
      </c>
      <c r="BY78" s="117">
        <f t="shared" si="28"/>
        <v>0</v>
      </c>
      <c r="BZ78" s="117">
        <f t="shared" si="29"/>
        <v>0</v>
      </c>
      <c r="CA78" s="117">
        <f t="shared" si="30"/>
        <v>0</v>
      </c>
      <c r="CB78" s="117">
        <f t="shared" si="31"/>
        <v>0</v>
      </c>
      <c r="CC78" s="117">
        <f t="shared" si="32"/>
        <v>0</v>
      </c>
      <c r="CD78" s="101" t="s">
        <v>416</v>
      </c>
    </row>
    <row r="79" spans="1:82" s="11" customFormat="1" ht="94.5" hidden="1">
      <c r="A79" s="108" t="s">
        <v>854</v>
      </c>
      <c r="B79" s="109" t="s">
        <v>239</v>
      </c>
      <c r="C79" s="110" t="s">
        <v>240</v>
      </c>
      <c r="D79" s="110" t="s">
        <v>416</v>
      </c>
      <c r="E79" s="117">
        <f t="shared" si="14"/>
        <v>0</v>
      </c>
      <c r="F79" s="117">
        <f t="shared" si="15"/>
        <v>0</v>
      </c>
      <c r="G79" s="117">
        <f t="shared" si="16"/>
        <v>0</v>
      </c>
      <c r="H79" s="117">
        <f t="shared" si="17"/>
        <v>0</v>
      </c>
      <c r="I79" s="117">
        <f t="shared" si="18"/>
        <v>0</v>
      </c>
      <c r="J79" s="117">
        <f t="shared" si="19"/>
        <v>0</v>
      </c>
      <c r="K79" s="117">
        <f t="shared" si="20"/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17">
        <v>0</v>
      </c>
      <c r="AA79" s="117">
        <v>0</v>
      </c>
      <c r="AB79" s="117">
        <v>0</v>
      </c>
      <c r="AC79" s="117">
        <v>0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f t="shared" si="24"/>
        <v>0</v>
      </c>
      <c r="AO79" s="117">
        <f t="shared" si="6"/>
        <v>0</v>
      </c>
      <c r="AP79" s="117">
        <f t="shared" si="7"/>
        <v>0</v>
      </c>
      <c r="AQ79" s="117">
        <f t="shared" si="8"/>
        <v>0</v>
      </c>
      <c r="AR79" s="117">
        <f t="shared" si="9"/>
        <v>0</v>
      </c>
      <c r="AS79" s="117">
        <f t="shared" si="10"/>
        <v>0</v>
      </c>
      <c r="AT79" s="117">
        <f t="shared" si="11"/>
        <v>0</v>
      </c>
      <c r="AU79" s="117">
        <v>0</v>
      </c>
      <c r="AV79" s="117">
        <v>0</v>
      </c>
      <c r="AW79" s="117">
        <v>0</v>
      </c>
      <c r="AX79" s="117">
        <v>0</v>
      </c>
      <c r="AY79" s="117">
        <v>0</v>
      </c>
      <c r="AZ79" s="117">
        <v>0</v>
      </c>
      <c r="BA79" s="117">
        <v>0</v>
      </c>
      <c r="BB79" s="117">
        <v>0</v>
      </c>
      <c r="BC79" s="117">
        <v>0</v>
      </c>
      <c r="BD79" s="117">
        <v>0</v>
      </c>
      <c r="BE79" s="117">
        <v>0</v>
      </c>
      <c r="BF79" s="117">
        <v>0</v>
      </c>
      <c r="BG79" s="117">
        <v>0</v>
      </c>
      <c r="BH79" s="117">
        <v>0</v>
      </c>
      <c r="BI79" s="117">
        <v>0</v>
      </c>
      <c r="BJ79" s="117">
        <v>0</v>
      </c>
      <c r="BK79" s="117">
        <v>0</v>
      </c>
      <c r="BL79" s="117">
        <v>0</v>
      </c>
      <c r="BM79" s="117">
        <v>0</v>
      </c>
      <c r="BN79" s="117">
        <v>0</v>
      </c>
      <c r="BO79" s="117">
        <v>0</v>
      </c>
      <c r="BP79" s="117">
        <v>0</v>
      </c>
      <c r="BQ79" s="117">
        <v>0</v>
      </c>
      <c r="BR79" s="117">
        <v>0</v>
      </c>
      <c r="BS79" s="117">
        <v>0</v>
      </c>
      <c r="BT79" s="117">
        <v>0</v>
      </c>
      <c r="BU79" s="117">
        <v>0</v>
      </c>
      <c r="BV79" s="117">
        <v>0</v>
      </c>
      <c r="BW79" s="117">
        <f t="shared" si="26"/>
        <v>0</v>
      </c>
      <c r="BX79" s="117">
        <f t="shared" si="27"/>
        <v>0</v>
      </c>
      <c r="BY79" s="117">
        <f t="shared" si="28"/>
        <v>0</v>
      </c>
      <c r="BZ79" s="117">
        <f t="shared" si="29"/>
        <v>0</v>
      </c>
      <c r="CA79" s="117">
        <f t="shared" si="30"/>
        <v>0</v>
      </c>
      <c r="CB79" s="117">
        <f t="shared" si="31"/>
        <v>0</v>
      </c>
      <c r="CC79" s="117">
        <f t="shared" si="32"/>
        <v>0</v>
      </c>
      <c r="CD79" s="101" t="s">
        <v>416</v>
      </c>
    </row>
    <row r="80" spans="1:82" s="11" customFormat="1" ht="94.5">
      <c r="A80" s="108" t="s">
        <v>854</v>
      </c>
      <c r="B80" s="109" t="s">
        <v>241</v>
      </c>
      <c r="C80" s="110" t="s">
        <v>242</v>
      </c>
      <c r="D80" s="110" t="s">
        <v>416</v>
      </c>
      <c r="E80" s="117">
        <f t="shared" si="14"/>
        <v>0</v>
      </c>
      <c r="F80" s="117">
        <f t="shared" si="15"/>
        <v>0</v>
      </c>
      <c r="G80" s="117">
        <f t="shared" si="16"/>
        <v>0</v>
      </c>
      <c r="H80" s="117">
        <f t="shared" si="17"/>
        <v>0</v>
      </c>
      <c r="I80" s="117">
        <f t="shared" si="18"/>
        <v>0</v>
      </c>
      <c r="J80" s="117">
        <f t="shared" si="19"/>
        <v>0</v>
      </c>
      <c r="K80" s="117">
        <f t="shared" si="20"/>
        <v>2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17">
        <v>0</v>
      </c>
      <c r="AK80" s="117">
        <v>0</v>
      </c>
      <c r="AL80" s="117">
        <v>0</v>
      </c>
      <c r="AM80" s="117">
        <v>2</v>
      </c>
      <c r="AN80" s="117">
        <f t="shared" si="24"/>
        <v>0</v>
      </c>
      <c r="AO80" s="117">
        <f t="shared" si="6"/>
        <v>0</v>
      </c>
      <c r="AP80" s="117">
        <f t="shared" si="7"/>
        <v>0</v>
      </c>
      <c r="AQ80" s="117">
        <f t="shared" si="8"/>
        <v>0</v>
      </c>
      <c r="AR80" s="117">
        <f t="shared" si="9"/>
        <v>0</v>
      </c>
      <c r="AS80" s="117">
        <f t="shared" si="10"/>
        <v>0</v>
      </c>
      <c r="AT80" s="117">
        <f t="shared" si="11"/>
        <v>0</v>
      </c>
      <c r="AU80" s="117">
        <v>0</v>
      </c>
      <c r="AV80" s="117">
        <v>0</v>
      </c>
      <c r="AW80" s="117">
        <v>0</v>
      </c>
      <c r="AX80" s="117">
        <v>0</v>
      </c>
      <c r="AY80" s="117">
        <v>0</v>
      </c>
      <c r="AZ80" s="117">
        <v>0</v>
      </c>
      <c r="BA80" s="117">
        <v>0</v>
      </c>
      <c r="BB80" s="117">
        <v>0</v>
      </c>
      <c r="BC80" s="117">
        <v>0</v>
      </c>
      <c r="BD80" s="117">
        <v>0</v>
      </c>
      <c r="BE80" s="117">
        <v>0</v>
      </c>
      <c r="BF80" s="117">
        <v>0</v>
      </c>
      <c r="BG80" s="117">
        <v>0</v>
      </c>
      <c r="BH80" s="117">
        <v>0</v>
      </c>
      <c r="BI80" s="117">
        <v>0</v>
      </c>
      <c r="BJ80" s="117">
        <v>0</v>
      </c>
      <c r="BK80" s="117">
        <v>0</v>
      </c>
      <c r="BL80" s="117">
        <v>0</v>
      </c>
      <c r="BM80" s="117">
        <v>0</v>
      </c>
      <c r="BN80" s="117">
        <v>0</v>
      </c>
      <c r="BO80" s="117">
        <v>0</v>
      </c>
      <c r="BP80" s="117">
        <v>0</v>
      </c>
      <c r="BQ80" s="117">
        <v>0</v>
      </c>
      <c r="BR80" s="117">
        <v>0</v>
      </c>
      <c r="BS80" s="117">
        <v>0</v>
      </c>
      <c r="BT80" s="117">
        <v>0</v>
      </c>
      <c r="BU80" s="117">
        <v>0</v>
      </c>
      <c r="BV80" s="117">
        <v>0</v>
      </c>
      <c r="BW80" s="117">
        <f t="shared" si="26"/>
        <v>0</v>
      </c>
      <c r="BX80" s="117">
        <f t="shared" si="27"/>
        <v>0</v>
      </c>
      <c r="BY80" s="117">
        <f t="shared" si="28"/>
        <v>0</v>
      </c>
      <c r="BZ80" s="117">
        <f t="shared" si="29"/>
        <v>0</v>
      </c>
      <c r="CA80" s="117">
        <f t="shared" si="30"/>
        <v>0</v>
      </c>
      <c r="CB80" s="117">
        <f t="shared" si="31"/>
        <v>0</v>
      </c>
      <c r="CC80" s="117">
        <f t="shared" si="32"/>
        <v>-2</v>
      </c>
      <c r="CD80" s="101" t="s">
        <v>416</v>
      </c>
    </row>
    <row r="81" spans="1:82" s="11" customFormat="1" ht="78.75" hidden="1">
      <c r="A81" s="108" t="s">
        <v>854</v>
      </c>
      <c r="B81" s="109" t="s">
        <v>243</v>
      </c>
      <c r="C81" s="110" t="s">
        <v>244</v>
      </c>
      <c r="D81" s="110" t="s">
        <v>416</v>
      </c>
      <c r="E81" s="117">
        <f t="shared" si="14"/>
        <v>0</v>
      </c>
      <c r="F81" s="117">
        <f t="shared" si="15"/>
        <v>0</v>
      </c>
      <c r="G81" s="117">
        <f t="shared" si="16"/>
        <v>0</v>
      </c>
      <c r="H81" s="117">
        <f t="shared" si="17"/>
        <v>0</v>
      </c>
      <c r="I81" s="117">
        <f t="shared" si="18"/>
        <v>0</v>
      </c>
      <c r="J81" s="117">
        <f t="shared" si="19"/>
        <v>0</v>
      </c>
      <c r="K81" s="117">
        <f t="shared" si="20"/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f t="shared" si="24"/>
        <v>0</v>
      </c>
      <c r="AO81" s="117">
        <f t="shared" si="6"/>
        <v>0</v>
      </c>
      <c r="AP81" s="117">
        <f t="shared" si="7"/>
        <v>0</v>
      </c>
      <c r="AQ81" s="117">
        <f t="shared" si="8"/>
        <v>0</v>
      </c>
      <c r="AR81" s="117">
        <f t="shared" si="9"/>
        <v>0</v>
      </c>
      <c r="AS81" s="117">
        <f t="shared" si="10"/>
        <v>0</v>
      </c>
      <c r="AT81" s="117">
        <f t="shared" si="11"/>
        <v>0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  <c r="BB81" s="117">
        <v>0</v>
      </c>
      <c r="BC81" s="117">
        <v>0</v>
      </c>
      <c r="BD81" s="117">
        <v>0</v>
      </c>
      <c r="BE81" s="117">
        <v>0</v>
      </c>
      <c r="BF81" s="117">
        <v>0</v>
      </c>
      <c r="BG81" s="117">
        <v>0</v>
      </c>
      <c r="BH81" s="117">
        <v>0</v>
      </c>
      <c r="BI81" s="117">
        <v>0</v>
      </c>
      <c r="BJ81" s="117">
        <v>0</v>
      </c>
      <c r="BK81" s="117">
        <v>0</v>
      </c>
      <c r="BL81" s="117">
        <v>0</v>
      </c>
      <c r="BM81" s="117">
        <v>0</v>
      </c>
      <c r="BN81" s="117">
        <v>0</v>
      </c>
      <c r="BO81" s="117">
        <v>0</v>
      </c>
      <c r="BP81" s="117">
        <v>0</v>
      </c>
      <c r="BQ81" s="117">
        <v>0</v>
      </c>
      <c r="BR81" s="117">
        <v>0</v>
      </c>
      <c r="BS81" s="117">
        <v>0</v>
      </c>
      <c r="BT81" s="117">
        <v>0</v>
      </c>
      <c r="BU81" s="117">
        <v>0</v>
      </c>
      <c r="BV81" s="117">
        <v>0</v>
      </c>
      <c r="BW81" s="117">
        <f t="shared" si="26"/>
        <v>0</v>
      </c>
      <c r="BX81" s="117">
        <f t="shared" si="27"/>
        <v>0</v>
      </c>
      <c r="BY81" s="117">
        <f t="shared" si="28"/>
        <v>0</v>
      </c>
      <c r="BZ81" s="117">
        <f t="shared" si="29"/>
        <v>0</v>
      </c>
      <c r="CA81" s="117">
        <f t="shared" si="30"/>
        <v>0</v>
      </c>
      <c r="CB81" s="117">
        <f t="shared" si="31"/>
        <v>0</v>
      </c>
      <c r="CC81" s="117">
        <f t="shared" si="32"/>
        <v>0</v>
      </c>
      <c r="CD81" s="101" t="s">
        <v>416</v>
      </c>
    </row>
    <row r="82" spans="1:82" s="11" customFormat="1" ht="94.5" hidden="1">
      <c r="A82" s="94" t="s">
        <v>859</v>
      </c>
      <c r="B82" s="95" t="s">
        <v>445</v>
      </c>
      <c r="C82" s="90" t="s">
        <v>416</v>
      </c>
      <c r="D82" s="90" t="s">
        <v>416</v>
      </c>
      <c r="E82" s="126">
        <f t="shared" si="14"/>
        <v>0</v>
      </c>
      <c r="F82" s="126">
        <f t="shared" si="15"/>
        <v>0</v>
      </c>
      <c r="G82" s="126">
        <f t="shared" si="16"/>
        <v>0</v>
      </c>
      <c r="H82" s="126">
        <f t="shared" si="17"/>
        <v>0</v>
      </c>
      <c r="I82" s="126">
        <f t="shared" si="18"/>
        <v>0</v>
      </c>
      <c r="J82" s="126">
        <f t="shared" si="19"/>
        <v>0</v>
      </c>
      <c r="K82" s="126">
        <f t="shared" si="20"/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  <c r="AC82" s="126">
        <v>0</v>
      </c>
      <c r="AD82" s="126">
        <v>0</v>
      </c>
      <c r="AE82" s="126">
        <v>0</v>
      </c>
      <c r="AF82" s="126">
        <v>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26">
        <v>0</v>
      </c>
      <c r="AM82" s="126">
        <v>0</v>
      </c>
      <c r="AN82" s="126">
        <f t="shared" si="24"/>
        <v>0</v>
      </c>
      <c r="AO82" s="126">
        <f t="shared" si="6"/>
        <v>0</v>
      </c>
      <c r="AP82" s="126">
        <f t="shared" si="7"/>
        <v>0</v>
      </c>
      <c r="AQ82" s="126">
        <f t="shared" si="8"/>
        <v>0</v>
      </c>
      <c r="AR82" s="126">
        <f t="shared" si="9"/>
        <v>0</v>
      </c>
      <c r="AS82" s="126">
        <f t="shared" si="10"/>
        <v>0</v>
      </c>
      <c r="AT82" s="126">
        <f t="shared" si="11"/>
        <v>0</v>
      </c>
      <c r="AU82" s="126">
        <v>0</v>
      </c>
      <c r="AV82" s="126">
        <v>0</v>
      </c>
      <c r="AW82" s="126">
        <v>0</v>
      </c>
      <c r="AX82" s="126">
        <v>0</v>
      </c>
      <c r="AY82" s="126">
        <v>0</v>
      </c>
      <c r="AZ82" s="126">
        <v>0</v>
      </c>
      <c r="BA82" s="126">
        <v>0</v>
      </c>
      <c r="BB82" s="126">
        <v>0</v>
      </c>
      <c r="BC82" s="126">
        <v>0</v>
      </c>
      <c r="BD82" s="126">
        <v>0</v>
      </c>
      <c r="BE82" s="126">
        <v>0</v>
      </c>
      <c r="BF82" s="126">
        <v>0</v>
      </c>
      <c r="BG82" s="126">
        <v>0</v>
      </c>
      <c r="BH82" s="126">
        <v>0</v>
      </c>
      <c r="BI82" s="126">
        <v>0</v>
      </c>
      <c r="BJ82" s="126">
        <v>0</v>
      </c>
      <c r="BK82" s="126">
        <v>0</v>
      </c>
      <c r="BL82" s="126">
        <v>0</v>
      </c>
      <c r="BM82" s="126">
        <v>0</v>
      </c>
      <c r="BN82" s="126">
        <v>0</v>
      </c>
      <c r="BO82" s="126">
        <v>0</v>
      </c>
      <c r="BP82" s="126">
        <v>0</v>
      </c>
      <c r="BQ82" s="126">
        <v>0</v>
      </c>
      <c r="BR82" s="126">
        <v>0</v>
      </c>
      <c r="BS82" s="126">
        <v>0</v>
      </c>
      <c r="BT82" s="126">
        <v>0</v>
      </c>
      <c r="BU82" s="126">
        <v>0</v>
      </c>
      <c r="BV82" s="126">
        <v>0</v>
      </c>
      <c r="BW82" s="126">
        <f t="shared" si="26"/>
        <v>0</v>
      </c>
      <c r="BX82" s="126">
        <f t="shared" si="27"/>
        <v>0</v>
      </c>
      <c r="BY82" s="126">
        <f t="shared" si="28"/>
        <v>0</v>
      </c>
      <c r="BZ82" s="126">
        <f t="shared" si="29"/>
        <v>0</v>
      </c>
      <c r="CA82" s="126">
        <f t="shared" si="30"/>
        <v>0</v>
      </c>
      <c r="CB82" s="126">
        <f t="shared" si="31"/>
        <v>0</v>
      </c>
      <c r="CC82" s="126">
        <f t="shared" si="32"/>
        <v>0</v>
      </c>
      <c r="CD82" s="101" t="s">
        <v>416</v>
      </c>
    </row>
    <row r="83" spans="1:82" s="11" customFormat="1" ht="78.75">
      <c r="A83" s="100" t="s">
        <v>381</v>
      </c>
      <c r="B83" s="101" t="s">
        <v>446</v>
      </c>
      <c r="C83" s="102" t="s">
        <v>416</v>
      </c>
      <c r="D83" s="102" t="s">
        <v>416</v>
      </c>
      <c r="E83" s="127">
        <f t="shared" si="14"/>
        <v>0</v>
      </c>
      <c r="F83" s="127">
        <f t="shared" si="15"/>
        <v>0</v>
      </c>
      <c r="G83" s="127">
        <f t="shared" si="16"/>
        <v>0</v>
      </c>
      <c r="H83" s="127">
        <f t="shared" si="17"/>
        <v>0</v>
      </c>
      <c r="I83" s="127">
        <f t="shared" si="18"/>
        <v>0</v>
      </c>
      <c r="J83" s="127">
        <f t="shared" si="19"/>
        <v>0</v>
      </c>
      <c r="K83" s="127">
        <f t="shared" si="20"/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0</v>
      </c>
      <c r="AA83" s="127">
        <v>0</v>
      </c>
      <c r="AB83" s="127">
        <v>0</v>
      </c>
      <c r="AC83" s="127">
        <v>0</v>
      </c>
      <c r="AD83" s="127">
        <v>0</v>
      </c>
      <c r="AE83" s="127">
        <v>0</v>
      </c>
      <c r="AF83" s="127">
        <v>0</v>
      </c>
      <c r="AG83" s="127">
        <v>0</v>
      </c>
      <c r="AH83" s="127">
        <v>0</v>
      </c>
      <c r="AI83" s="127">
        <v>0</v>
      </c>
      <c r="AJ83" s="127">
        <v>0</v>
      </c>
      <c r="AK83" s="127">
        <v>0</v>
      </c>
      <c r="AL83" s="127">
        <v>0</v>
      </c>
      <c r="AM83" s="127">
        <v>0</v>
      </c>
      <c r="AN83" s="127">
        <f t="shared" si="24"/>
        <v>0</v>
      </c>
      <c r="AO83" s="127">
        <f t="shared" si="6"/>
        <v>0</v>
      </c>
      <c r="AP83" s="127">
        <f t="shared" si="7"/>
        <v>0</v>
      </c>
      <c r="AQ83" s="127">
        <f t="shared" si="8"/>
        <v>0</v>
      </c>
      <c r="AR83" s="127">
        <f t="shared" si="9"/>
        <v>0</v>
      </c>
      <c r="AS83" s="127">
        <f t="shared" si="10"/>
        <v>0</v>
      </c>
      <c r="AT83" s="127">
        <f t="shared" si="11"/>
        <v>0</v>
      </c>
      <c r="AU83" s="127">
        <v>0</v>
      </c>
      <c r="AV83" s="127">
        <v>0</v>
      </c>
      <c r="AW83" s="127">
        <v>0</v>
      </c>
      <c r="AX83" s="127">
        <v>0</v>
      </c>
      <c r="AY83" s="127">
        <v>0</v>
      </c>
      <c r="AZ83" s="127">
        <v>0</v>
      </c>
      <c r="BA83" s="127">
        <v>0</v>
      </c>
      <c r="BB83" s="127">
        <v>0</v>
      </c>
      <c r="BC83" s="127">
        <v>0</v>
      </c>
      <c r="BD83" s="127">
        <v>0</v>
      </c>
      <c r="BE83" s="127">
        <v>0</v>
      </c>
      <c r="BF83" s="127">
        <v>0</v>
      </c>
      <c r="BG83" s="127">
        <v>0</v>
      </c>
      <c r="BH83" s="127">
        <v>0</v>
      </c>
      <c r="BI83" s="127">
        <v>0</v>
      </c>
      <c r="BJ83" s="127">
        <v>0</v>
      </c>
      <c r="BK83" s="127">
        <v>0</v>
      </c>
      <c r="BL83" s="127">
        <v>0</v>
      </c>
      <c r="BM83" s="127">
        <v>0</v>
      </c>
      <c r="BN83" s="127">
        <v>0</v>
      </c>
      <c r="BO83" s="127">
        <v>0</v>
      </c>
      <c r="BP83" s="127">
        <v>0</v>
      </c>
      <c r="BQ83" s="127">
        <v>0</v>
      </c>
      <c r="BR83" s="127">
        <v>0</v>
      </c>
      <c r="BS83" s="127">
        <v>0</v>
      </c>
      <c r="BT83" s="127">
        <v>0</v>
      </c>
      <c r="BU83" s="127">
        <v>0</v>
      </c>
      <c r="BV83" s="127">
        <v>0</v>
      </c>
      <c r="BW83" s="127">
        <f t="shared" si="26"/>
        <v>0</v>
      </c>
      <c r="BX83" s="127">
        <f t="shared" si="27"/>
        <v>0</v>
      </c>
      <c r="BY83" s="127">
        <f t="shared" si="28"/>
        <v>0</v>
      </c>
      <c r="BZ83" s="127">
        <f t="shared" si="29"/>
        <v>0</v>
      </c>
      <c r="CA83" s="127">
        <f t="shared" si="30"/>
        <v>0</v>
      </c>
      <c r="CB83" s="127">
        <f t="shared" si="31"/>
        <v>0</v>
      </c>
      <c r="CC83" s="127">
        <f t="shared" si="32"/>
        <v>0</v>
      </c>
      <c r="CD83" s="101" t="s">
        <v>416</v>
      </c>
    </row>
    <row r="84" spans="1:82" s="11" customFormat="1" ht="47.25">
      <c r="A84" s="94" t="s">
        <v>447</v>
      </c>
      <c r="B84" s="95" t="s">
        <v>448</v>
      </c>
      <c r="C84" s="90" t="s">
        <v>416</v>
      </c>
      <c r="D84" s="90" t="s">
        <v>416</v>
      </c>
      <c r="E84" s="126">
        <f t="shared" si="14"/>
        <v>0.16</v>
      </c>
      <c r="F84" s="126">
        <f t="shared" si="15"/>
        <v>0</v>
      </c>
      <c r="G84" s="126">
        <f t="shared" si="16"/>
        <v>0.7</v>
      </c>
      <c r="H84" s="126">
        <f t="shared" si="17"/>
        <v>0.03</v>
      </c>
      <c r="I84" s="126">
        <f t="shared" si="18"/>
        <v>7.0000000000000001E-3</v>
      </c>
      <c r="J84" s="126">
        <f t="shared" si="19"/>
        <v>0</v>
      </c>
      <c r="K84" s="126">
        <f t="shared" si="20"/>
        <v>0</v>
      </c>
      <c r="L84" s="126">
        <f t="shared" ref="L84:AL84" si="212">L87</f>
        <v>0</v>
      </c>
      <c r="M84" s="126">
        <f t="shared" si="212"/>
        <v>0</v>
      </c>
      <c r="N84" s="126">
        <f t="shared" si="212"/>
        <v>0</v>
      </c>
      <c r="O84" s="126">
        <f t="shared" si="212"/>
        <v>0</v>
      </c>
      <c r="P84" s="126">
        <f t="shared" si="212"/>
        <v>0</v>
      </c>
      <c r="Q84" s="126">
        <f t="shared" si="212"/>
        <v>0</v>
      </c>
      <c r="R84" s="126">
        <f t="shared" si="212"/>
        <v>0</v>
      </c>
      <c r="S84" s="126">
        <f t="shared" si="212"/>
        <v>0</v>
      </c>
      <c r="T84" s="126">
        <f t="shared" si="212"/>
        <v>0</v>
      </c>
      <c r="U84" s="126">
        <f t="shared" si="212"/>
        <v>0</v>
      </c>
      <c r="V84" s="126">
        <f t="shared" si="212"/>
        <v>0</v>
      </c>
      <c r="W84" s="126">
        <f t="shared" si="212"/>
        <v>0</v>
      </c>
      <c r="X84" s="126">
        <f t="shared" si="212"/>
        <v>0</v>
      </c>
      <c r="Y84" s="126">
        <f t="shared" si="212"/>
        <v>0</v>
      </c>
      <c r="Z84" s="126">
        <f t="shared" si="212"/>
        <v>0</v>
      </c>
      <c r="AA84" s="126">
        <f t="shared" si="212"/>
        <v>0</v>
      </c>
      <c r="AB84" s="126">
        <f t="shared" si="212"/>
        <v>0</v>
      </c>
      <c r="AC84" s="126">
        <f t="shared" si="212"/>
        <v>0</v>
      </c>
      <c r="AD84" s="126">
        <f t="shared" si="212"/>
        <v>0</v>
      </c>
      <c r="AE84" s="126">
        <f t="shared" si="212"/>
        <v>0</v>
      </c>
      <c r="AF84" s="126">
        <f t="shared" si="212"/>
        <v>0</v>
      </c>
      <c r="AG84" s="126">
        <f t="shared" si="212"/>
        <v>0.16</v>
      </c>
      <c r="AH84" s="126">
        <f t="shared" si="212"/>
        <v>0</v>
      </c>
      <c r="AI84" s="126">
        <f t="shared" si="212"/>
        <v>0.7</v>
      </c>
      <c r="AJ84" s="126">
        <f t="shared" si="212"/>
        <v>0.03</v>
      </c>
      <c r="AK84" s="126">
        <f t="shared" si="212"/>
        <v>7.0000000000000001E-3</v>
      </c>
      <c r="AL84" s="126">
        <f t="shared" si="212"/>
        <v>0</v>
      </c>
      <c r="AM84" s="126">
        <f>AM87</f>
        <v>0</v>
      </c>
      <c r="AN84" s="126">
        <f t="shared" si="24"/>
        <v>0</v>
      </c>
      <c r="AO84" s="126">
        <f t="shared" si="6"/>
        <v>0</v>
      </c>
      <c r="AP84" s="126">
        <f t="shared" si="7"/>
        <v>0</v>
      </c>
      <c r="AQ84" s="126">
        <f t="shared" si="8"/>
        <v>0</v>
      </c>
      <c r="AR84" s="126">
        <f t="shared" si="9"/>
        <v>0</v>
      </c>
      <c r="AS84" s="126">
        <f t="shared" si="10"/>
        <v>0</v>
      </c>
      <c r="AT84" s="126">
        <f t="shared" si="11"/>
        <v>0</v>
      </c>
      <c r="AU84" s="126">
        <v>0</v>
      </c>
      <c r="AV84" s="126">
        <v>0</v>
      </c>
      <c r="AW84" s="126">
        <v>0</v>
      </c>
      <c r="AX84" s="126">
        <v>0</v>
      </c>
      <c r="AY84" s="126">
        <v>0</v>
      </c>
      <c r="AZ84" s="126">
        <v>0</v>
      </c>
      <c r="BA84" s="126">
        <v>0</v>
      </c>
      <c r="BB84" s="126">
        <v>0</v>
      </c>
      <c r="BC84" s="126">
        <v>0</v>
      </c>
      <c r="BD84" s="126">
        <v>0</v>
      </c>
      <c r="BE84" s="126">
        <v>0</v>
      </c>
      <c r="BF84" s="126">
        <v>0</v>
      </c>
      <c r="BG84" s="126">
        <v>0</v>
      </c>
      <c r="BH84" s="126">
        <v>0</v>
      </c>
      <c r="BI84" s="126">
        <v>0</v>
      </c>
      <c r="BJ84" s="126">
        <v>0</v>
      </c>
      <c r="BK84" s="126">
        <v>0</v>
      </c>
      <c r="BL84" s="126">
        <v>0</v>
      </c>
      <c r="BM84" s="126">
        <v>0</v>
      </c>
      <c r="BN84" s="126">
        <v>0</v>
      </c>
      <c r="BO84" s="126">
        <v>0</v>
      </c>
      <c r="BP84" s="126">
        <v>0</v>
      </c>
      <c r="BQ84" s="126">
        <v>0</v>
      </c>
      <c r="BR84" s="126">
        <v>0</v>
      </c>
      <c r="BS84" s="126">
        <v>0</v>
      </c>
      <c r="BT84" s="126">
        <v>0</v>
      </c>
      <c r="BU84" s="126">
        <v>0</v>
      </c>
      <c r="BV84" s="126">
        <v>0</v>
      </c>
      <c r="BW84" s="126">
        <f t="shared" si="26"/>
        <v>-0.16</v>
      </c>
      <c r="BX84" s="126">
        <f t="shared" si="27"/>
        <v>0</v>
      </c>
      <c r="BY84" s="126">
        <f t="shared" si="28"/>
        <v>-0.7</v>
      </c>
      <c r="BZ84" s="126">
        <f t="shared" si="29"/>
        <v>-0.03</v>
      </c>
      <c r="CA84" s="126">
        <f t="shared" si="30"/>
        <v>-7.0000000000000001E-3</v>
      </c>
      <c r="CB84" s="126">
        <f t="shared" si="31"/>
        <v>0</v>
      </c>
      <c r="CC84" s="126">
        <f t="shared" si="32"/>
        <v>0</v>
      </c>
      <c r="CD84" s="101" t="s">
        <v>416</v>
      </c>
    </row>
    <row r="85" spans="1:82" s="11" customFormat="1" ht="63" hidden="1">
      <c r="A85" s="108" t="s">
        <v>945</v>
      </c>
      <c r="B85" s="109" t="s">
        <v>245</v>
      </c>
      <c r="C85" s="110" t="s">
        <v>246</v>
      </c>
      <c r="D85" s="110" t="s">
        <v>416</v>
      </c>
      <c r="E85" s="117">
        <f t="shared" si="14"/>
        <v>0</v>
      </c>
      <c r="F85" s="117">
        <f t="shared" si="15"/>
        <v>0</v>
      </c>
      <c r="G85" s="117">
        <f t="shared" si="16"/>
        <v>0</v>
      </c>
      <c r="H85" s="117">
        <f t="shared" si="17"/>
        <v>0</v>
      </c>
      <c r="I85" s="117">
        <f t="shared" si="18"/>
        <v>0</v>
      </c>
      <c r="J85" s="117">
        <f t="shared" si="19"/>
        <v>0</v>
      </c>
      <c r="K85" s="117">
        <f t="shared" si="20"/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f t="shared" si="24"/>
        <v>0</v>
      </c>
      <c r="AO85" s="117">
        <f t="shared" si="6"/>
        <v>0</v>
      </c>
      <c r="AP85" s="117">
        <f t="shared" si="7"/>
        <v>0</v>
      </c>
      <c r="AQ85" s="117">
        <f t="shared" si="8"/>
        <v>0</v>
      </c>
      <c r="AR85" s="117">
        <f t="shared" si="9"/>
        <v>0</v>
      </c>
      <c r="AS85" s="117">
        <f t="shared" si="10"/>
        <v>0</v>
      </c>
      <c r="AT85" s="117">
        <f t="shared" si="11"/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  <c r="BD85" s="117">
        <v>0</v>
      </c>
      <c r="BE85" s="117">
        <v>0</v>
      </c>
      <c r="BF85" s="117">
        <v>0</v>
      </c>
      <c r="BG85" s="117">
        <v>0</v>
      </c>
      <c r="BH85" s="117">
        <v>0</v>
      </c>
      <c r="BI85" s="117">
        <v>0</v>
      </c>
      <c r="BJ85" s="117">
        <v>0</v>
      </c>
      <c r="BK85" s="117">
        <v>0</v>
      </c>
      <c r="BL85" s="117">
        <v>0</v>
      </c>
      <c r="BM85" s="117">
        <v>0</v>
      </c>
      <c r="BN85" s="117">
        <v>0</v>
      </c>
      <c r="BO85" s="117">
        <v>0</v>
      </c>
      <c r="BP85" s="117">
        <v>0</v>
      </c>
      <c r="BQ85" s="117">
        <v>0</v>
      </c>
      <c r="BR85" s="123">
        <v>0</v>
      </c>
      <c r="BS85" s="117">
        <v>0</v>
      </c>
      <c r="BT85" s="117">
        <v>0</v>
      </c>
      <c r="BU85" s="117">
        <v>0</v>
      </c>
      <c r="BV85" s="117">
        <v>0</v>
      </c>
      <c r="BW85" s="117">
        <f t="shared" si="26"/>
        <v>0</v>
      </c>
      <c r="BX85" s="117">
        <f t="shared" si="27"/>
        <v>0</v>
      </c>
      <c r="BY85" s="117">
        <f t="shared" si="28"/>
        <v>0</v>
      </c>
      <c r="BZ85" s="117">
        <f t="shared" si="29"/>
        <v>0</v>
      </c>
      <c r="CA85" s="117">
        <f t="shared" si="30"/>
        <v>0</v>
      </c>
      <c r="CB85" s="117">
        <f t="shared" si="31"/>
        <v>0</v>
      </c>
      <c r="CC85" s="117">
        <f t="shared" si="32"/>
        <v>0</v>
      </c>
      <c r="CD85" s="101" t="s">
        <v>416</v>
      </c>
    </row>
    <row r="86" spans="1:82" s="11" customFormat="1" ht="47.25" hidden="1">
      <c r="A86" s="108" t="s">
        <v>945</v>
      </c>
      <c r="B86" s="111" t="s">
        <v>247</v>
      </c>
      <c r="C86" s="110" t="s">
        <v>248</v>
      </c>
      <c r="D86" s="110" t="s">
        <v>416</v>
      </c>
      <c r="E86" s="129">
        <f t="shared" si="14"/>
        <v>0</v>
      </c>
      <c r="F86" s="129">
        <f t="shared" si="15"/>
        <v>0</v>
      </c>
      <c r="G86" s="129">
        <f t="shared" si="16"/>
        <v>0</v>
      </c>
      <c r="H86" s="129">
        <f t="shared" si="17"/>
        <v>0</v>
      </c>
      <c r="I86" s="129">
        <f t="shared" si="18"/>
        <v>0</v>
      </c>
      <c r="J86" s="129">
        <f t="shared" si="19"/>
        <v>0</v>
      </c>
      <c r="K86" s="129">
        <f t="shared" si="20"/>
        <v>0</v>
      </c>
      <c r="L86" s="129">
        <v>0</v>
      </c>
      <c r="M86" s="129">
        <v>0</v>
      </c>
      <c r="N86" s="129">
        <v>0</v>
      </c>
      <c r="O86" s="129">
        <v>0</v>
      </c>
      <c r="P86" s="129"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0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  <c r="AB86" s="129">
        <v>0</v>
      </c>
      <c r="AC86" s="129">
        <v>0</v>
      </c>
      <c r="AD86" s="129">
        <v>0</v>
      </c>
      <c r="AE86" s="129">
        <v>0</v>
      </c>
      <c r="AF86" s="129">
        <v>0</v>
      </c>
      <c r="AG86" s="129">
        <v>0</v>
      </c>
      <c r="AH86" s="129">
        <v>0</v>
      </c>
      <c r="AI86" s="129">
        <v>0</v>
      </c>
      <c r="AJ86" s="129">
        <v>0</v>
      </c>
      <c r="AK86" s="129">
        <v>0</v>
      </c>
      <c r="AL86" s="129">
        <v>0</v>
      </c>
      <c r="AM86" s="129">
        <v>0</v>
      </c>
      <c r="AN86" s="129">
        <f t="shared" si="24"/>
        <v>0</v>
      </c>
      <c r="AO86" s="129">
        <f t="shared" si="6"/>
        <v>0</v>
      </c>
      <c r="AP86" s="129">
        <f t="shared" si="7"/>
        <v>0</v>
      </c>
      <c r="AQ86" s="129">
        <f t="shared" si="8"/>
        <v>0</v>
      </c>
      <c r="AR86" s="129">
        <f t="shared" si="9"/>
        <v>0</v>
      </c>
      <c r="AS86" s="129">
        <f t="shared" si="10"/>
        <v>0</v>
      </c>
      <c r="AT86" s="129">
        <f t="shared" si="11"/>
        <v>0</v>
      </c>
      <c r="AU86" s="129">
        <v>0</v>
      </c>
      <c r="AV86" s="129">
        <v>0</v>
      </c>
      <c r="AW86" s="129">
        <v>0</v>
      </c>
      <c r="AX86" s="129">
        <v>0</v>
      </c>
      <c r="AY86" s="129">
        <v>0</v>
      </c>
      <c r="AZ86" s="129">
        <v>0</v>
      </c>
      <c r="BA86" s="129">
        <v>0</v>
      </c>
      <c r="BB86" s="129">
        <v>0</v>
      </c>
      <c r="BC86" s="129">
        <v>0</v>
      </c>
      <c r="BD86" s="129">
        <v>0</v>
      </c>
      <c r="BE86" s="129">
        <v>0</v>
      </c>
      <c r="BF86" s="129">
        <v>0</v>
      </c>
      <c r="BG86" s="129">
        <v>0</v>
      </c>
      <c r="BH86" s="129">
        <v>0</v>
      </c>
      <c r="BI86" s="129">
        <v>0</v>
      </c>
      <c r="BJ86" s="129">
        <v>0</v>
      </c>
      <c r="BK86" s="129">
        <v>0</v>
      </c>
      <c r="BL86" s="129">
        <v>0</v>
      </c>
      <c r="BM86" s="129">
        <v>0</v>
      </c>
      <c r="BN86" s="129">
        <v>0</v>
      </c>
      <c r="BO86" s="129">
        <v>0</v>
      </c>
      <c r="BP86" s="129">
        <v>0</v>
      </c>
      <c r="BQ86" s="129">
        <v>0</v>
      </c>
      <c r="BR86" s="129">
        <v>0</v>
      </c>
      <c r="BS86" s="129">
        <v>0</v>
      </c>
      <c r="BT86" s="129">
        <v>0</v>
      </c>
      <c r="BU86" s="129">
        <v>0</v>
      </c>
      <c r="BV86" s="129">
        <v>0</v>
      </c>
      <c r="BW86" s="129">
        <f t="shared" si="26"/>
        <v>0</v>
      </c>
      <c r="BX86" s="129">
        <f t="shared" si="27"/>
        <v>0</v>
      </c>
      <c r="BY86" s="129">
        <f t="shared" si="28"/>
        <v>0</v>
      </c>
      <c r="BZ86" s="129">
        <f t="shared" si="29"/>
        <v>0</v>
      </c>
      <c r="CA86" s="129">
        <f t="shared" si="30"/>
        <v>0</v>
      </c>
      <c r="CB86" s="129">
        <f t="shared" si="31"/>
        <v>0</v>
      </c>
      <c r="CC86" s="129">
        <f t="shared" si="32"/>
        <v>0</v>
      </c>
      <c r="CD86" s="101" t="s">
        <v>416</v>
      </c>
    </row>
    <row r="87" spans="1:82" s="11" customFormat="1" ht="145.5" customHeight="1">
      <c r="A87" s="108" t="s">
        <v>945</v>
      </c>
      <c r="B87" s="111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7" s="111" t="str">
        <f>'10'!C80</f>
        <v>J_МСК_21</v>
      </c>
      <c r="D87" s="110" t="s">
        <v>416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0</v>
      </c>
      <c r="AA87" s="129">
        <v>0</v>
      </c>
      <c r="AB87" s="129">
        <v>0</v>
      </c>
      <c r="AC87" s="129">
        <v>0</v>
      </c>
      <c r="AD87" s="129">
        <v>0</v>
      </c>
      <c r="AE87" s="129">
        <v>0</v>
      </c>
      <c r="AF87" s="129">
        <v>0</v>
      </c>
      <c r="AG87" s="129">
        <v>0.16</v>
      </c>
      <c r="AH87" s="129">
        <v>0</v>
      </c>
      <c r="AI87" s="129">
        <v>0.7</v>
      </c>
      <c r="AJ87" s="129">
        <v>0.03</v>
      </c>
      <c r="AK87" s="129">
        <v>7.0000000000000001E-3</v>
      </c>
      <c r="AL87" s="129">
        <v>0</v>
      </c>
      <c r="AM87" s="129">
        <v>0</v>
      </c>
      <c r="AN87" s="129">
        <v>0</v>
      </c>
      <c r="AO87" s="129">
        <v>0</v>
      </c>
      <c r="AP87" s="129">
        <v>0</v>
      </c>
      <c r="AQ87" s="129">
        <v>0</v>
      </c>
      <c r="AR87" s="129">
        <v>0</v>
      </c>
      <c r="AS87" s="129">
        <v>0</v>
      </c>
      <c r="AT87" s="129">
        <v>0</v>
      </c>
      <c r="AU87" s="129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29">
        <v>0</v>
      </c>
      <c r="BB87" s="129">
        <v>0</v>
      </c>
      <c r="BC87" s="129">
        <v>0</v>
      </c>
      <c r="BD87" s="129">
        <v>0</v>
      </c>
      <c r="BE87" s="129">
        <v>0</v>
      </c>
      <c r="BF87" s="129">
        <v>0</v>
      </c>
      <c r="BG87" s="129">
        <v>0</v>
      </c>
      <c r="BH87" s="129">
        <v>0</v>
      </c>
      <c r="BI87" s="129">
        <v>0</v>
      </c>
      <c r="BJ87" s="129">
        <v>0</v>
      </c>
      <c r="BK87" s="129">
        <v>0</v>
      </c>
      <c r="BL87" s="129">
        <v>0</v>
      </c>
      <c r="BM87" s="129">
        <v>0</v>
      </c>
      <c r="BN87" s="129">
        <v>0</v>
      </c>
      <c r="BO87" s="129">
        <v>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29">
        <v>0</v>
      </c>
      <c r="BY87" s="129">
        <v>0</v>
      </c>
      <c r="BZ87" s="129">
        <v>0</v>
      </c>
      <c r="CA87" s="129">
        <v>0</v>
      </c>
      <c r="CB87" s="129">
        <v>0</v>
      </c>
      <c r="CC87" s="129">
        <v>0</v>
      </c>
      <c r="CD87" s="101" t="s">
        <v>416</v>
      </c>
    </row>
    <row r="88" spans="1:82" s="11" customFormat="1" ht="78.75" hidden="1">
      <c r="A88" s="108" t="s">
        <v>447</v>
      </c>
      <c r="B88" s="112" t="s">
        <v>249</v>
      </c>
      <c r="C88" s="110" t="s">
        <v>250</v>
      </c>
      <c r="D88" s="110" t="s">
        <v>416</v>
      </c>
      <c r="E88" s="130">
        <f t="shared" si="14"/>
        <v>0</v>
      </c>
      <c r="F88" s="130">
        <f t="shared" si="15"/>
        <v>0</v>
      </c>
      <c r="G88" s="130">
        <f t="shared" si="16"/>
        <v>0</v>
      </c>
      <c r="H88" s="130">
        <f t="shared" si="17"/>
        <v>0</v>
      </c>
      <c r="I88" s="130">
        <f t="shared" si="18"/>
        <v>0</v>
      </c>
      <c r="J88" s="130">
        <f t="shared" si="19"/>
        <v>0</v>
      </c>
      <c r="K88" s="130">
        <f t="shared" si="20"/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  <c r="W88" s="130">
        <v>0</v>
      </c>
      <c r="X88" s="130">
        <v>0</v>
      </c>
      <c r="Y88" s="130">
        <v>0</v>
      </c>
      <c r="Z88" s="130">
        <v>0</v>
      </c>
      <c r="AA88" s="130">
        <v>0</v>
      </c>
      <c r="AB88" s="130">
        <v>0</v>
      </c>
      <c r="AC88" s="130">
        <v>0</v>
      </c>
      <c r="AD88" s="130">
        <v>0</v>
      </c>
      <c r="AE88" s="130">
        <v>0</v>
      </c>
      <c r="AF88" s="130">
        <v>0</v>
      </c>
      <c r="AG88" s="130">
        <v>0</v>
      </c>
      <c r="AH88" s="130">
        <v>0</v>
      </c>
      <c r="AI88" s="130">
        <v>0</v>
      </c>
      <c r="AJ88" s="130">
        <v>0</v>
      </c>
      <c r="AK88" s="130">
        <v>0</v>
      </c>
      <c r="AL88" s="130">
        <v>0</v>
      </c>
      <c r="AM88" s="130">
        <v>0</v>
      </c>
      <c r="AN88" s="130">
        <f t="shared" si="24"/>
        <v>0</v>
      </c>
      <c r="AO88" s="130">
        <f t="shared" si="6"/>
        <v>0</v>
      </c>
      <c r="AP88" s="130">
        <f t="shared" si="7"/>
        <v>0</v>
      </c>
      <c r="AQ88" s="130">
        <f t="shared" si="8"/>
        <v>0</v>
      </c>
      <c r="AR88" s="130">
        <f t="shared" si="9"/>
        <v>0</v>
      </c>
      <c r="AS88" s="130">
        <f t="shared" si="10"/>
        <v>0</v>
      </c>
      <c r="AT88" s="130">
        <f t="shared" si="11"/>
        <v>0</v>
      </c>
      <c r="AU88" s="130">
        <v>0</v>
      </c>
      <c r="AV88" s="130">
        <v>0</v>
      </c>
      <c r="AW88" s="130">
        <v>0</v>
      </c>
      <c r="AX88" s="130">
        <v>0</v>
      </c>
      <c r="AY88" s="130">
        <v>0</v>
      </c>
      <c r="AZ88" s="130">
        <v>0</v>
      </c>
      <c r="BA88" s="130">
        <v>0</v>
      </c>
      <c r="BB88" s="130">
        <v>0</v>
      </c>
      <c r="BC88" s="130">
        <v>0</v>
      </c>
      <c r="BD88" s="130">
        <v>0</v>
      </c>
      <c r="BE88" s="130">
        <v>0</v>
      </c>
      <c r="BF88" s="130">
        <v>0</v>
      </c>
      <c r="BG88" s="130">
        <v>0</v>
      </c>
      <c r="BH88" s="130">
        <v>0</v>
      </c>
      <c r="BI88" s="130">
        <v>0</v>
      </c>
      <c r="BJ88" s="130">
        <v>0</v>
      </c>
      <c r="BK88" s="130">
        <v>0</v>
      </c>
      <c r="BL88" s="130">
        <v>0</v>
      </c>
      <c r="BM88" s="130">
        <v>0</v>
      </c>
      <c r="BN88" s="130">
        <v>0</v>
      </c>
      <c r="BO88" s="130">
        <v>0</v>
      </c>
      <c r="BP88" s="130">
        <v>0</v>
      </c>
      <c r="BQ88" s="130">
        <v>0</v>
      </c>
      <c r="BR88" s="130">
        <v>0</v>
      </c>
      <c r="BS88" s="130">
        <v>0</v>
      </c>
      <c r="BT88" s="130">
        <v>0</v>
      </c>
      <c r="BU88" s="130">
        <v>0</v>
      </c>
      <c r="BV88" s="130">
        <v>0</v>
      </c>
      <c r="BW88" s="130">
        <f t="shared" si="26"/>
        <v>0</v>
      </c>
      <c r="BX88" s="130">
        <f t="shared" si="27"/>
        <v>0</v>
      </c>
      <c r="BY88" s="130">
        <f t="shared" si="28"/>
        <v>0</v>
      </c>
      <c r="BZ88" s="130">
        <f t="shared" si="29"/>
        <v>0</v>
      </c>
      <c r="CA88" s="130">
        <f t="shared" si="30"/>
        <v>0</v>
      </c>
      <c r="CB88" s="130">
        <f t="shared" si="31"/>
        <v>0</v>
      </c>
      <c r="CC88" s="130">
        <f t="shared" si="32"/>
        <v>0</v>
      </c>
      <c r="CD88" s="101" t="s">
        <v>416</v>
      </c>
    </row>
    <row r="89" spans="1:82" s="11" customFormat="1" ht="63" hidden="1">
      <c r="A89" s="94" t="s">
        <v>453</v>
      </c>
      <c r="B89" s="95" t="s">
        <v>454</v>
      </c>
      <c r="C89" s="90" t="s">
        <v>416</v>
      </c>
      <c r="D89" s="90" t="s">
        <v>416</v>
      </c>
      <c r="E89" s="126">
        <f t="shared" si="14"/>
        <v>0</v>
      </c>
      <c r="F89" s="126">
        <f t="shared" si="15"/>
        <v>0</v>
      </c>
      <c r="G89" s="126">
        <f t="shared" si="16"/>
        <v>0</v>
      </c>
      <c r="H89" s="126">
        <f t="shared" si="17"/>
        <v>0</v>
      </c>
      <c r="I89" s="126">
        <f t="shared" si="18"/>
        <v>0</v>
      </c>
      <c r="J89" s="126">
        <f t="shared" si="19"/>
        <v>0</v>
      </c>
      <c r="K89" s="126">
        <f t="shared" si="20"/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26">
        <v>0</v>
      </c>
      <c r="AD89" s="126">
        <v>0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26">
        <v>0</v>
      </c>
      <c r="AM89" s="126">
        <v>0</v>
      </c>
      <c r="AN89" s="126">
        <f t="shared" si="24"/>
        <v>0</v>
      </c>
      <c r="AO89" s="126">
        <f t="shared" si="6"/>
        <v>0</v>
      </c>
      <c r="AP89" s="126">
        <f t="shared" si="7"/>
        <v>0</v>
      </c>
      <c r="AQ89" s="126">
        <f t="shared" si="8"/>
        <v>0</v>
      </c>
      <c r="AR89" s="126">
        <f t="shared" si="9"/>
        <v>0</v>
      </c>
      <c r="AS89" s="126">
        <f t="shared" si="10"/>
        <v>0</v>
      </c>
      <c r="AT89" s="126">
        <f t="shared" si="11"/>
        <v>0</v>
      </c>
      <c r="AU89" s="126">
        <v>0</v>
      </c>
      <c r="AV89" s="126">
        <v>0</v>
      </c>
      <c r="AW89" s="126">
        <v>0</v>
      </c>
      <c r="AX89" s="126">
        <v>0</v>
      </c>
      <c r="AY89" s="126">
        <v>0</v>
      </c>
      <c r="AZ89" s="126">
        <v>0</v>
      </c>
      <c r="BA89" s="126">
        <v>0</v>
      </c>
      <c r="BB89" s="126">
        <v>0</v>
      </c>
      <c r="BC89" s="126">
        <v>0</v>
      </c>
      <c r="BD89" s="126">
        <v>0</v>
      </c>
      <c r="BE89" s="126">
        <v>0</v>
      </c>
      <c r="BF89" s="126">
        <v>0</v>
      </c>
      <c r="BG89" s="126">
        <v>0</v>
      </c>
      <c r="BH89" s="126">
        <v>0</v>
      </c>
      <c r="BI89" s="126">
        <v>0</v>
      </c>
      <c r="BJ89" s="126">
        <v>0</v>
      </c>
      <c r="BK89" s="126">
        <v>0</v>
      </c>
      <c r="BL89" s="126">
        <v>0</v>
      </c>
      <c r="BM89" s="126">
        <v>0</v>
      </c>
      <c r="BN89" s="126">
        <v>0</v>
      </c>
      <c r="BO89" s="126">
        <v>0</v>
      </c>
      <c r="BP89" s="126">
        <v>0</v>
      </c>
      <c r="BQ89" s="126">
        <v>0</v>
      </c>
      <c r="BR89" s="126">
        <v>0</v>
      </c>
      <c r="BS89" s="126">
        <v>0</v>
      </c>
      <c r="BT89" s="126">
        <v>0</v>
      </c>
      <c r="BU89" s="126">
        <v>0</v>
      </c>
      <c r="BV89" s="126">
        <v>0</v>
      </c>
      <c r="BW89" s="126">
        <f t="shared" si="26"/>
        <v>0</v>
      </c>
      <c r="BX89" s="126">
        <f t="shared" si="27"/>
        <v>0</v>
      </c>
      <c r="BY89" s="126">
        <f t="shared" si="28"/>
        <v>0</v>
      </c>
      <c r="BZ89" s="126">
        <f t="shared" si="29"/>
        <v>0</v>
      </c>
      <c r="CA89" s="126">
        <f t="shared" si="30"/>
        <v>0</v>
      </c>
      <c r="CB89" s="126">
        <f t="shared" si="31"/>
        <v>0</v>
      </c>
      <c r="CC89" s="126">
        <f t="shared" si="32"/>
        <v>0</v>
      </c>
      <c r="CD89" s="101" t="s">
        <v>416</v>
      </c>
    </row>
    <row r="90" spans="1:82" s="11" customFormat="1" ht="63">
      <c r="A90" s="100" t="s">
        <v>382</v>
      </c>
      <c r="B90" s="101" t="s">
        <v>455</v>
      </c>
      <c r="C90" s="102" t="s">
        <v>416</v>
      </c>
      <c r="D90" s="102" t="s">
        <v>416</v>
      </c>
      <c r="E90" s="127">
        <f t="shared" si="14"/>
        <v>0</v>
      </c>
      <c r="F90" s="127">
        <f t="shared" si="15"/>
        <v>0</v>
      </c>
      <c r="G90" s="127">
        <f t="shared" si="16"/>
        <v>0</v>
      </c>
      <c r="H90" s="127">
        <f t="shared" si="17"/>
        <v>0</v>
      </c>
      <c r="I90" s="127">
        <f t="shared" si="18"/>
        <v>0</v>
      </c>
      <c r="J90" s="127">
        <f t="shared" si="19"/>
        <v>0</v>
      </c>
      <c r="K90" s="127">
        <f t="shared" si="20"/>
        <v>0</v>
      </c>
      <c r="L90" s="127">
        <v>0</v>
      </c>
      <c r="M90" s="127">
        <v>0</v>
      </c>
      <c r="N90" s="127">
        <v>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0</v>
      </c>
      <c r="Z90" s="127">
        <v>0</v>
      </c>
      <c r="AA90" s="127">
        <v>0</v>
      </c>
      <c r="AB90" s="127">
        <v>0</v>
      </c>
      <c r="AC90" s="127">
        <v>0</v>
      </c>
      <c r="AD90" s="127">
        <v>0</v>
      </c>
      <c r="AE90" s="127">
        <v>0</v>
      </c>
      <c r="AF90" s="127">
        <v>0</v>
      </c>
      <c r="AG90" s="127">
        <v>0</v>
      </c>
      <c r="AH90" s="127">
        <v>0</v>
      </c>
      <c r="AI90" s="127">
        <v>0</v>
      </c>
      <c r="AJ90" s="127">
        <v>0</v>
      </c>
      <c r="AK90" s="127">
        <v>0</v>
      </c>
      <c r="AL90" s="127">
        <v>0</v>
      </c>
      <c r="AM90" s="127">
        <v>0</v>
      </c>
      <c r="AN90" s="127">
        <f t="shared" si="24"/>
        <v>0</v>
      </c>
      <c r="AO90" s="127">
        <f t="shared" si="6"/>
        <v>0</v>
      </c>
      <c r="AP90" s="127">
        <f t="shared" si="7"/>
        <v>0</v>
      </c>
      <c r="AQ90" s="127">
        <f t="shared" si="8"/>
        <v>0</v>
      </c>
      <c r="AR90" s="127">
        <f t="shared" si="9"/>
        <v>0</v>
      </c>
      <c r="AS90" s="127">
        <f t="shared" si="10"/>
        <v>0</v>
      </c>
      <c r="AT90" s="127">
        <f t="shared" si="11"/>
        <v>0</v>
      </c>
      <c r="AU90" s="127">
        <v>0</v>
      </c>
      <c r="AV90" s="127">
        <v>0</v>
      </c>
      <c r="AW90" s="127">
        <v>0</v>
      </c>
      <c r="AX90" s="127">
        <v>0</v>
      </c>
      <c r="AY90" s="127">
        <v>0</v>
      </c>
      <c r="AZ90" s="127">
        <v>0</v>
      </c>
      <c r="BA90" s="127">
        <v>0</v>
      </c>
      <c r="BB90" s="127">
        <v>0</v>
      </c>
      <c r="BC90" s="127">
        <v>0</v>
      </c>
      <c r="BD90" s="127">
        <v>0</v>
      </c>
      <c r="BE90" s="127">
        <v>0</v>
      </c>
      <c r="BF90" s="127">
        <v>0</v>
      </c>
      <c r="BG90" s="127">
        <v>0</v>
      </c>
      <c r="BH90" s="127">
        <v>0</v>
      </c>
      <c r="BI90" s="127">
        <v>0</v>
      </c>
      <c r="BJ90" s="127">
        <v>0</v>
      </c>
      <c r="BK90" s="127">
        <v>0</v>
      </c>
      <c r="BL90" s="127">
        <v>0</v>
      </c>
      <c r="BM90" s="127">
        <v>0</v>
      </c>
      <c r="BN90" s="127">
        <v>0</v>
      </c>
      <c r="BO90" s="127">
        <v>0</v>
      </c>
      <c r="BP90" s="127">
        <v>0</v>
      </c>
      <c r="BQ90" s="127">
        <v>0</v>
      </c>
      <c r="BR90" s="127">
        <v>0</v>
      </c>
      <c r="BS90" s="127">
        <v>0</v>
      </c>
      <c r="BT90" s="127">
        <v>0</v>
      </c>
      <c r="BU90" s="127">
        <v>0</v>
      </c>
      <c r="BV90" s="127">
        <v>0</v>
      </c>
      <c r="BW90" s="127">
        <f t="shared" si="26"/>
        <v>0</v>
      </c>
      <c r="BX90" s="127">
        <f t="shared" si="27"/>
        <v>0</v>
      </c>
      <c r="BY90" s="127">
        <f t="shared" si="28"/>
        <v>0</v>
      </c>
      <c r="BZ90" s="127">
        <f t="shared" si="29"/>
        <v>0</v>
      </c>
      <c r="CA90" s="127">
        <f t="shared" si="30"/>
        <v>0</v>
      </c>
      <c r="CB90" s="127">
        <f t="shared" si="31"/>
        <v>0</v>
      </c>
      <c r="CC90" s="127">
        <f t="shared" si="32"/>
        <v>0</v>
      </c>
      <c r="CD90" s="101" t="s">
        <v>416</v>
      </c>
    </row>
    <row r="91" spans="1:82" s="11" customFormat="1" ht="47.25" hidden="1">
      <c r="A91" s="94" t="s">
        <v>869</v>
      </c>
      <c r="B91" s="95" t="s">
        <v>456</v>
      </c>
      <c r="C91" s="90" t="s">
        <v>416</v>
      </c>
      <c r="D91" s="90" t="s">
        <v>416</v>
      </c>
      <c r="E91" s="126">
        <f t="shared" si="14"/>
        <v>0</v>
      </c>
      <c r="F91" s="126">
        <f t="shared" si="15"/>
        <v>0</v>
      </c>
      <c r="G91" s="126">
        <f t="shared" si="16"/>
        <v>0</v>
      </c>
      <c r="H91" s="126">
        <f t="shared" si="17"/>
        <v>0</v>
      </c>
      <c r="I91" s="126">
        <f t="shared" si="18"/>
        <v>0</v>
      </c>
      <c r="J91" s="126">
        <f t="shared" si="19"/>
        <v>0</v>
      </c>
      <c r="K91" s="126">
        <f t="shared" si="20"/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0</v>
      </c>
      <c r="AD91" s="126">
        <v>0</v>
      </c>
      <c r="AE91" s="126">
        <v>0</v>
      </c>
      <c r="AF91" s="126">
        <v>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26">
        <v>0</v>
      </c>
      <c r="AM91" s="126">
        <v>0</v>
      </c>
      <c r="AN91" s="126">
        <f t="shared" si="24"/>
        <v>0</v>
      </c>
      <c r="AO91" s="126">
        <f t="shared" si="6"/>
        <v>0</v>
      </c>
      <c r="AP91" s="126">
        <f t="shared" si="7"/>
        <v>0</v>
      </c>
      <c r="AQ91" s="126">
        <f t="shared" si="8"/>
        <v>0</v>
      </c>
      <c r="AR91" s="126">
        <f t="shared" si="9"/>
        <v>0</v>
      </c>
      <c r="AS91" s="126">
        <f t="shared" si="10"/>
        <v>0</v>
      </c>
      <c r="AT91" s="126">
        <f t="shared" si="11"/>
        <v>0</v>
      </c>
      <c r="AU91" s="126">
        <v>0</v>
      </c>
      <c r="AV91" s="126">
        <v>0</v>
      </c>
      <c r="AW91" s="126">
        <v>0</v>
      </c>
      <c r="AX91" s="126">
        <v>0</v>
      </c>
      <c r="AY91" s="126">
        <v>0</v>
      </c>
      <c r="AZ91" s="126">
        <v>0</v>
      </c>
      <c r="BA91" s="126">
        <v>0</v>
      </c>
      <c r="BB91" s="126">
        <v>0</v>
      </c>
      <c r="BC91" s="126">
        <v>0</v>
      </c>
      <c r="BD91" s="126">
        <v>0</v>
      </c>
      <c r="BE91" s="126">
        <v>0</v>
      </c>
      <c r="BF91" s="126">
        <v>0</v>
      </c>
      <c r="BG91" s="126">
        <v>0</v>
      </c>
      <c r="BH91" s="126">
        <v>0</v>
      </c>
      <c r="BI91" s="126">
        <v>0</v>
      </c>
      <c r="BJ91" s="126">
        <v>0</v>
      </c>
      <c r="BK91" s="126">
        <v>0</v>
      </c>
      <c r="BL91" s="126">
        <v>0</v>
      </c>
      <c r="BM91" s="126">
        <v>0</v>
      </c>
      <c r="BN91" s="126">
        <v>0</v>
      </c>
      <c r="BO91" s="126">
        <v>0</v>
      </c>
      <c r="BP91" s="126">
        <v>0</v>
      </c>
      <c r="BQ91" s="126">
        <v>0</v>
      </c>
      <c r="BR91" s="126">
        <v>0</v>
      </c>
      <c r="BS91" s="126">
        <v>0</v>
      </c>
      <c r="BT91" s="126">
        <v>0</v>
      </c>
      <c r="BU91" s="126">
        <v>0</v>
      </c>
      <c r="BV91" s="126">
        <v>0</v>
      </c>
      <c r="BW91" s="126">
        <f t="shared" si="26"/>
        <v>0</v>
      </c>
      <c r="BX91" s="126">
        <f t="shared" si="27"/>
        <v>0</v>
      </c>
      <c r="BY91" s="126">
        <f t="shared" si="28"/>
        <v>0</v>
      </c>
      <c r="BZ91" s="126">
        <f t="shared" si="29"/>
        <v>0</v>
      </c>
      <c r="CA91" s="126">
        <f t="shared" si="30"/>
        <v>0</v>
      </c>
      <c r="CB91" s="126">
        <f t="shared" si="31"/>
        <v>0</v>
      </c>
      <c r="CC91" s="126">
        <f t="shared" si="32"/>
        <v>0</v>
      </c>
      <c r="CD91" s="101" t="s">
        <v>416</v>
      </c>
    </row>
    <row r="92" spans="1:82" s="11" customFormat="1" ht="78.75" hidden="1">
      <c r="A92" s="108" t="s">
        <v>869</v>
      </c>
      <c r="B92" s="109" t="s">
        <v>251</v>
      </c>
      <c r="C92" s="110" t="s">
        <v>252</v>
      </c>
      <c r="D92" s="110" t="s">
        <v>416</v>
      </c>
      <c r="E92" s="117">
        <f t="shared" si="14"/>
        <v>0</v>
      </c>
      <c r="F92" s="117">
        <f t="shared" si="15"/>
        <v>0</v>
      </c>
      <c r="G92" s="117">
        <f t="shared" si="16"/>
        <v>0</v>
      </c>
      <c r="H92" s="117">
        <f t="shared" si="17"/>
        <v>0</v>
      </c>
      <c r="I92" s="117">
        <f t="shared" si="18"/>
        <v>0</v>
      </c>
      <c r="J92" s="117">
        <f t="shared" si="19"/>
        <v>0</v>
      </c>
      <c r="K92" s="117">
        <f t="shared" si="20"/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7">
        <v>0</v>
      </c>
      <c r="AB92" s="117">
        <v>0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7">
        <v>0</v>
      </c>
      <c r="AL92" s="117">
        <v>0</v>
      </c>
      <c r="AM92" s="117">
        <v>0</v>
      </c>
      <c r="AN92" s="117">
        <f t="shared" si="24"/>
        <v>0</v>
      </c>
      <c r="AO92" s="117">
        <f t="shared" si="6"/>
        <v>0</v>
      </c>
      <c r="AP92" s="117">
        <f t="shared" si="7"/>
        <v>0</v>
      </c>
      <c r="AQ92" s="117">
        <f t="shared" si="8"/>
        <v>0</v>
      </c>
      <c r="AR92" s="117">
        <f t="shared" si="9"/>
        <v>0</v>
      </c>
      <c r="AS92" s="117">
        <f t="shared" si="10"/>
        <v>0</v>
      </c>
      <c r="AT92" s="117">
        <f t="shared" si="11"/>
        <v>0</v>
      </c>
      <c r="AU92" s="117">
        <v>0</v>
      </c>
      <c r="AV92" s="117">
        <v>0</v>
      </c>
      <c r="AW92" s="117">
        <v>0</v>
      </c>
      <c r="AX92" s="117">
        <v>0</v>
      </c>
      <c r="AY92" s="117">
        <v>0</v>
      </c>
      <c r="AZ92" s="117">
        <v>0</v>
      </c>
      <c r="BA92" s="117">
        <v>0</v>
      </c>
      <c r="BB92" s="117">
        <v>0</v>
      </c>
      <c r="BC92" s="117">
        <v>0</v>
      </c>
      <c r="BD92" s="117">
        <v>0</v>
      </c>
      <c r="BE92" s="117">
        <v>0</v>
      </c>
      <c r="BF92" s="117">
        <v>0</v>
      </c>
      <c r="BG92" s="117">
        <v>0</v>
      </c>
      <c r="BH92" s="117">
        <v>0</v>
      </c>
      <c r="BI92" s="117">
        <v>0</v>
      </c>
      <c r="BJ92" s="117">
        <v>0</v>
      </c>
      <c r="BK92" s="117">
        <v>0</v>
      </c>
      <c r="BL92" s="117">
        <v>0</v>
      </c>
      <c r="BM92" s="117">
        <v>0</v>
      </c>
      <c r="BN92" s="117">
        <v>0</v>
      </c>
      <c r="BO92" s="117">
        <v>0</v>
      </c>
      <c r="BP92" s="117">
        <v>0</v>
      </c>
      <c r="BQ92" s="117">
        <v>0</v>
      </c>
      <c r="BR92" s="117">
        <v>0</v>
      </c>
      <c r="BS92" s="117">
        <v>0</v>
      </c>
      <c r="BT92" s="117">
        <v>0</v>
      </c>
      <c r="BU92" s="117">
        <v>0</v>
      </c>
      <c r="BV92" s="117">
        <v>0</v>
      </c>
      <c r="BW92" s="117">
        <f t="shared" si="26"/>
        <v>0</v>
      </c>
      <c r="BX92" s="117">
        <f t="shared" si="27"/>
        <v>0</v>
      </c>
      <c r="BY92" s="117">
        <f t="shared" si="28"/>
        <v>0</v>
      </c>
      <c r="BZ92" s="117">
        <f t="shared" si="29"/>
        <v>0</v>
      </c>
      <c r="CA92" s="117">
        <f t="shared" si="30"/>
        <v>0</v>
      </c>
      <c r="CB92" s="117">
        <f t="shared" si="31"/>
        <v>0</v>
      </c>
      <c r="CC92" s="117">
        <f t="shared" si="32"/>
        <v>0</v>
      </c>
      <c r="CD92" s="101" t="s">
        <v>416</v>
      </c>
    </row>
    <row r="93" spans="1:82" s="11" customFormat="1" ht="47.25" hidden="1">
      <c r="A93" s="94" t="s">
        <v>872</v>
      </c>
      <c r="B93" s="95" t="s">
        <v>457</v>
      </c>
      <c r="C93" s="90" t="s">
        <v>416</v>
      </c>
      <c r="D93" s="90" t="s">
        <v>416</v>
      </c>
      <c r="E93" s="126">
        <f t="shared" si="14"/>
        <v>0</v>
      </c>
      <c r="F93" s="126">
        <f t="shared" si="15"/>
        <v>0</v>
      </c>
      <c r="G93" s="126">
        <f t="shared" si="16"/>
        <v>0</v>
      </c>
      <c r="H93" s="126">
        <f t="shared" si="17"/>
        <v>0</v>
      </c>
      <c r="I93" s="126">
        <f t="shared" si="18"/>
        <v>0</v>
      </c>
      <c r="J93" s="126">
        <f t="shared" si="19"/>
        <v>0</v>
      </c>
      <c r="K93" s="126">
        <f t="shared" si="20"/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f t="shared" si="24"/>
        <v>0</v>
      </c>
      <c r="AO93" s="126">
        <f t="shared" si="6"/>
        <v>0</v>
      </c>
      <c r="AP93" s="126">
        <f t="shared" si="7"/>
        <v>0</v>
      </c>
      <c r="AQ93" s="126">
        <f t="shared" si="8"/>
        <v>0</v>
      </c>
      <c r="AR93" s="126">
        <f t="shared" si="9"/>
        <v>0</v>
      </c>
      <c r="AS93" s="126">
        <f t="shared" si="10"/>
        <v>0</v>
      </c>
      <c r="AT93" s="126">
        <f t="shared" si="11"/>
        <v>0</v>
      </c>
      <c r="AU93" s="126">
        <v>0</v>
      </c>
      <c r="AV93" s="126">
        <v>0</v>
      </c>
      <c r="AW93" s="126">
        <v>0</v>
      </c>
      <c r="AX93" s="126">
        <v>0</v>
      </c>
      <c r="AY93" s="126">
        <v>0</v>
      </c>
      <c r="AZ93" s="126">
        <v>0</v>
      </c>
      <c r="BA93" s="126">
        <v>0</v>
      </c>
      <c r="BB93" s="126">
        <v>0</v>
      </c>
      <c r="BC93" s="126">
        <v>0</v>
      </c>
      <c r="BD93" s="126">
        <v>0</v>
      </c>
      <c r="BE93" s="126">
        <v>0</v>
      </c>
      <c r="BF93" s="126">
        <v>0</v>
      </c>
      <c r="BG93" s="126">
        <v>0</v>
      </c>
      <c r="BH93" s="126">
        <v>0</v>
      </c>
      <c r="BI93" s="126">
        <v>0</v>
      </c>
      <c r="BJ93" s="126">
        <v>0</v>
      </c>
      <c r="BK93" s="126">
        <v>0</v>
      </c>
      <c r="BL93" s="126">
        <v>0</v>
      </c>
      <c r="BM93" s="126">
        <v>0</v>
      </c>
      <c r="BN93" s="126">
        <v>0</v>
      </c>
      <c r="BO93" s="126">
        <v>0</v>
      </c>
      <c r="BP93" s="126">
        <v>0</v>
      </c>
      <c r="BQ93" s="126">
        <v>0</v>
      </c>
      <c r="BR93" s="126">
        <v>0</v>
      </c>
      <c r="BS93" s="126">
        <v>0</v>
      </c>
      <c r="BT93" s="126">
        <v>0</v>
      </c>
      <c r="BU93" s="126">
        <v>0</v>
      </c>
      <c r="BV93" s="126">
        <v>0</v>
      </c>
      <c r="BW93" s="126">
        <f t="shared" si="26"/>
        <v>0</v>
      </c>
      <c r="BX93" s="126">
        <f t="shared" si="27"/>
        <v>0</v>
      </c>
      <c r="BY93" s="126">
        <f t="shared" si="28"/>
        <v>0</v>
      </c>
      <c r="BZ93" s="126">
        <f t="shared" si="29"/>
        <v>0</v>
      </c>
      <c r="CA93" s="126">
        <f t="shared" si="30"/>
        <v>0</v>
      </c>
      <c r="CB93" s="126">
        <f t="shared" si="31"/>
        <v>0</v>
      </c>
      <c r="CC93" s="126">
        <f t="shared" si="32"/>
        <v>0</v>
      </c>
      <c r="CD93" s="101" t="s">
        <v>416</v>
      </c>
    </row>
    <row r="94" spans="1:82" s="11" customFormat="1" ht="78.75" hidden="1">
      <c r="A94" s="108" t="s">
        <v>872</v>
      </c>
      <c r="B94" s="109" t="s">
        <v>253</v>
      </c>
      <c r="C94" s="110" t="s">
        <v>254</v>
      </c>
      <c r="D94" s="110" t="s">
        <v>416</v>
      </c>
      <c r="E94" s="117">
        <f t="shared" si="14"/>
        <v>0</v>
      </c>
      <c r="F94" s="117">
        <f t="shared" si="15"/>
        <v>0</v>
      </c>
      <c r="G94" s="117">
        <f t="shared" si="16"/>
        <v>0</v>
      </c>
      <c r="H94" s="117">
        <f t="shared" si="17"/>
        <v>0</v>
      </c>
      <c r="I94" s="117">
        <f t="shared" si="18"/>
        <v>0</v>
      </c>
      <c r="J94" s="117">
        <f t="shared" si="19"/>
        <v>0</v>
      </c>
      <c r="K94" s="117">
        <f t="shared" si="20"/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f t="shared" si="24"/>
        <v>0</v>
      </c>
      <c r="AO94" s="117">
        <f t="shared" si="6"/>
        <v>0</v>
      </c>
      <c r="AP94" s="117">
        <f t="shared" si="7"/>
        <v>0</v>
      </c>
      <c r="AQ94" s="117">
        <f t="shared" si="8"/>
        <v>0</v>
      </c>
      <c r="AR94" s="117">
        <f t="shared" si="9"/>
        <v>0</v>
      </c>
      <c r="AS94" s="117">
        <f t="shared" si="10"/>
        <v>0</v>
      </c>
      <c r="AT94" s="117">
        <f t="shared" si="11"/>
        <v>0</v>
      </c>
      <c r="AU94" s="117">
        <v>0</v>
      </c>
      <c r="AV94" s="117">
        <v>0</v>
      </c>
      <c r="AW94" s="117">
        <v>0</v>
      </c>
      <c r="AX94" s="117">
        <v>0</v>
      </c>
      <c r="AY94" s="117">
        <v>0</v>
      </c>
      <c r="AZ94" s="117">
        <v>0</v>
      </c>
      <c r="BA94" s="117">
        <v>0</v>
      </c>
      <c r="BB94" s="117">
        <v>0</v>
      </c>
      <c r="BC94" s="117">
        <v>0</v>
      </c>
      <c r="BD94" s="117">
        <v>0</v>
      </c>
      <c r="BE94" s="117">
        <v>0</v>
      </c>
      <c r="BF94" s="117">
        <v>0</v>
      </c>
      <c r="BG94" s="117">
        <v>0</v>
      </c>
      <c r="BH94" s="117">
        <v>0</v>
      </c>
      <c r="BI94" s="117">
        <v>0</v>
      </c>
      <c r="BJ94" s="117">
        <v>0</v>
      </c>
      <c r="BK94" s="117">
        <v>0</v>
      </c>
      <c r="BL94" s="117">
        <v>0</v>
      </c>
      <c r="BM94" s="117">
        <v>0</v>
      </c>
      <c r="BN94" s="117">
        <v>0</v>
      </c>
      <c r="BO94" s="117">
        <v>0</v>
      </c>
      <c r="BP94" s="117">
        <v>0</v>
      </c>
      <c r="BQ94" s="117">
        <v>0</v>
      </c>
      <c r="BR94" s="117">
        <v>0</v>
      </c>
      <c r="BS94" s="117">
        <v>0</v>
      </c>
      <c r="BT94" s="117">
        <v>0</v>
      </c>
      <c r="BU94" s="117">
        <v>0</v>
      </c>
      <c r="BV94" s="117">
        <v>0</v>
      </c>
      <c r="BW94" s="117">
        <f t="shared" si="26"/>
        <v>0</v>
      </c>
      <c r="BX94" s="117">
        <f t="shared" si="27"/>
        <v>0</v>
      </c>
      <c r="BY94" s="117">
        <f t="shared" si="28"/>
        <v>0</v>
      </c>
      <c r="BZ94" s="117">
        <f t="shared" si="29"/>
        <v>0</v>
      </c>
      <c r="CA94" s="117">
        <f t="shared" si="30"/>
        <v>0</v>
      </c>
      <c r="CB94" s="117">
        <f t="shared" si="31"/>
        <v>0</v>
      </c>
      <c r="CC94" s="117">
        <f t="shared" si="32"/>
        <v>0</v>
      </c>
      <c r="CD94" s="101" t="s">
        <v>416</v>
      </c>
    </row>
    <row r="95" spans="1:82" s="11" customFormat="1" ht="47.25" hidden="1">
      <c r="A95" s="94" t="s">
        <v>873</v>
      </c>
      <c r="B95" s="95" t="s">
        <v>458</v>
      </c>
      <c r="C95" s="90" t="s">
        <v>416</v>
      </c>
      <c r="D95" s="90" t="s">
        <v>416</v>
      </c>
      <c r="E95" s="126">
        <f t="shared" si="14"/>
        <v>0</v>
      </c>
      <c r="F95" s="126">
        <f t="shared" si="15"/>
        <v>0</v>
      </c>
      <c r="G95" s="126">
        <f t="shared" si="16"/>
        <v>0</v>
      </c>
      <c r="H95" s="126">
        <f t="shared" si="17"/>
        <v>0</v>
      </c>
      <c r="I95" s="126">
        <f t="shared" si="18"/>
        <v>0</v>
      </c>
      <c r="J95" s="126">
        <f t="shared" si="19"/>
        <v>0</v>
      </c>
      <c r="K95" s="126">
        <f t="shared" si="20"/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f t="shared" si="24"/>
        <v>0</v>
      </c>
      <c r="AO95" s="126">
        <f t="shared" si="6"/>
        <v>0</v>
      </c>
      <c r="AP95" s="126">
        <f t="shared" si="7"/>
        <v>0</v>
      </c>
      <c r="AQ95" s="126">
        <f t="shared" si="8"/>
        <v>0</v>
      </c>
      <c r="AR95" s="126">
        <f t="shared" si="9"/>
        <v>0</v>
      </c>
      <c r="AS95" s="126">
        <f t="shared" si="10"/>
        <v>0</v>
      </c>
      <c r="AT95" s="126">
        <f t="shared" si="11"/>
        <v>0</v>
      </c>
      <c r="AU95" s="126">
        <v>0</v>
      </c>
      <c r="AV95" s="126">
        <v>0</v>
      </c>
      <c r="AW95" s="126">
        <v>0</v>
      </c>
      <c r="AX95" s="126">
        <v>0</v>
      </c>
      <c r="AY95" s="126">
        <v>0</v>
      </c>
      <c r="AZ95" s="126">
        <v>0</v>
      </c>
      <c r="BA95" s="126">
        <v>0</v>
      </c>
      <c r="BB95" s="126">
        <v>0</v>
      </c>
      <c r="BC95" s="126">
        <v>0</v>
      </c>
      <c r="BD95" s="126">
        <v>0</v>
      </c>
      <c r="BE95" s="126">
        <v>0</v>
      </c>
      <c r="BF95" s="126">
        <v>0</v>
      </c>
      <c r="BG95" s="126">
        <v>0</v>
      </c>
      <c r="BH95" s="126">
        <v>0</v>
      </c>
      <c r="BI95" s="126">
        <v>0</v>
      </c>
      <c r="BJ95" s="126">
        <v>0</v>
      </c>
      <c r="BK95" s="126">
        <v>0</v>
      </c>
      <c r="BL95" s="126">
        <v>0</v>
      </c>
      <c r="BM95" s="126">
        <v>0</v>
      </c>
      <c r="BN95" s="126">
        <v>0</v>
      </c>
      <c r="BO95" s="126">
        <v>0</v>
      </c>
      <c r="BP95" s="126">
        <v>0</v>
      </c>
      <c r="BQ95" s="126">
        <v>0</v>
      </c>
      <c r="BR95" s="126">
        <v>0</v>
      </c>
      <c r="BS95" s="126">
        <v>0</v>
      </c>
      <c r="BT95" s="126">
        <v>0</v>
      </c>
      <c r="BU95" s="126">
        <v>0</v>
      </c>
      <c r="BV95" s="126">
        <v>0</v>
      </c>
      <c r="BW95" s="126">
        <f t="shared" si="26"/>
        <v>0</v>
      </c>
      <c r="BX95" s="126">
        <f t="shared" si="27"/>
        <v>0</v>
      </c>
      <c r="BY95" s="126">
        <f t="shared" si="28"/>
        <v>0</v>
      </c>
      <c r="BZ95" s="126">
        <f t="shared" si="29"/>
        <v>0</v>
      </c>
      <c r="CA95" s="126">
        <f t="shared" si="30"/>
        <v>0</v>
      </c>
      <c r="CB95" s="126">
        <f t="shared" si="31"/>
        <v>0</v>
      </c>
      <c r="CC95" s="126">
        <f t="shared" si="32"/>
        <v>0</v>
      </c>
      <c r="CD95" s="101" t="s">
        <v>416</v>
      </c>
    </row>
    <row r="96" spans="1:82" s="11" customFormat="1" ht="47.25" hidden="1">
      <c r="A96" s="94" t="s">
        <v>874</v>
      </c>
      <c r="B96" s="95" t="s">
        <v>459</v>
      </c>
      <c r="C96" s="90" t="s">
        <v>416</v>
      </c>
      <c r="D96" s="90" t="s">
        <v>416</v>
      </c>
      <c r="E96" s="126">
        <f t="shared" si="14"/>
        <v>0</v>
      </c>
      <c r="F96" s="126">
        <f t="shared" si="15"/>
        <v>0</v>
      </c>
      <c r="G96" s="126">
        <f t="shared" si="16"/>
        <v>0</v>
      </c>
      <c r="H96" s="126">
        <f t="shared" si="17"/>
        <v>0</v>
      </c>
      <c r="I96" s="126">
        <f t="shared" si="18"/>
        <v>0</v>
      </c>
      <c r="J96" s="126">
        <f t="shared" si="19"/>
        <v>0</v>
      </c>
      <c r="K96" s="126">
        <f t="shared" si="20"/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26">
        <v>0</v>
      </c>
      <c r="AM96" s="126">
        <v>0</v>
      </c>
      <c r="AN96" s="126">
        <f t="shared" si="24"/>
        <v>0</v>
      </c>
      <c r="AO96" s="126">
        <f t="shared" si="6"/>
        <v>0</v>
      </c>
      <c r="AP96" s="126">
        <f t="shared" si="7"/>
        <v>0</v>
      </c>
      <c r="AQ96" s="126">
        <f t="shared" si="8"/>
        <v>0</v>
      </c>
      <c r="AR96" s="126">
        <f t="shared" si="9"/>
        <v>0</v>
      </c>
      <c r="AS96" s="126">
        <f t="shared" si="10"/>
        <v>0</v>
      </c>
      <c r="AT96" s="126">
        <f t="shared" si="11"/>
        <v>0</v>
      </c>
      <c r="AU96" s="126">
        <v>0</v>
      </c>
      <c r="AV96" s="126">
        <v>0</v>
      </c>
      <c r="AW96" s="126">
        <v>0</v>
      </c>
      <c r="AX96" s="126">
        <v>0</v>
      </c>
      <c r="AY96" s="126">
        <v>0</v>
      </c>
      <c r="AZ96" s="126">
        <v>0</v>
      </c>
      <c r="BA96" s="126">
        <v>0</v>
      </c>
      <c r="BB96" s="126">
        <v>0</v>
      </c>
      <c r="BC96" s="126">
        <v>0</v>
      </c>
      <c r="BD96" s="126">
        <v>0</v>
      </c>
      <c r="BE96" s="126">
        <v>0</v>
      </c>
      <c r="BF96" s="126">
        <v>0</v>
      </c>
      <c r="BG96" s="126">
        <v>0</v>
      </c>
      <c r="BH96" s="126">
        <v>0</v>
      </c>
      <c r="BI96" s="126">
        <v>0</v>
      </c>
      <c r="BJ96" s="126">
        <v>0</v>
      </c>
      <c r="BK96" s="126">
        <v>0</v>
      </c>
      <c r="BL96" s="126">
        <v>0</v>
      </c>
      <c r="BM96" s="126">
        <v>0</v>
      </c>
      <c r="BN96" s="126">
        <v>0</v>
      </c>
      <c r="BO96" s="126">
        <v>0</v>
      </c>
      <c r="BP96" s="126">
        <v>0</v>
      </c>
      <c r="BQ96" s="126">
        <v>0</v>
      </c>
      <c r="BR96" s="126">
        <v>0</v>
      </c>
      <c r="BS96" s="126">
        <v>0</v>
      </c>
      <c r="BT96" s="126">
        <v>0</v>
      </c>
      <c r="BU96" s="126">
        <v>0</v>
      </c>
      <c r="BV96" s="126">
        <v>0</v>
      </c>
      <c r="BW96" s="126">
        <f t="shared" si="26"/>
        <v>0</v>
      </c>
      <c r="BX96" s="126">
        <f t="shared" si="27"/>
        <v>0</v>
      </c>
      <c r="BY96" s="126">
        <f t="shared" si="28"/>
        <v>0</v>
      </c>
      <c r="BZ96" s="126">
        <f t="shared" si="29"/>
        <v>0</v>
      </c>
      <c r="CA96" s="126">
        <f t="shared" si="30"/>
        <v>0</v>
      </c>
      <c r="CB96" s="126">
        <f t="shared" si="31"/>
        <v>0</v>
      </c>
      <c r="CC96" s="126">
        <f t="shared" si="32"/>
        <v>0</v>
      </c>
      <c r="CD96" s="101" t="s">
        <v>416</v>
      </c>
    </row>
    <row r="97" spans="1:82" s="11" customFormat="1" ht="78.75" hidden="1">
      <c r="A97" s="94" t="s">
        <v>875</v>
      </c>
      <c r="B97" s="95" t="s">
        <v>460</v>
      </c>
      <c r="C97" s="110" t="s">
        <v>416</v>
      </c>
      <c r="D97" s="110" t="s">
        <v>416</v>
      </c>
      <c r="E97" s="126">
        <f t="shared" si="14"/>
        <v>0</v>
      </c>
      <c r="F97" s="126">
        <f t="shared" si="15"/>
        <v>0</v>
      </c>
      <c r="G97" s="126">
        <f t="shared" si="16"/>
        <v>0</v>
      </c>
      <c r="H97" s="126">
        <f t="shared" si="17"/>
        <v>0</v>
      </c>
      <c r="I97" s="126">
        <f t="shared" si="18"/>
        <v>0</v>
      </c>
      <c r="J97" s="126">
        <f t="shared" si="19"/>
        <v>0</v>
      </c>
      <c r="K97" s="126">
        <f t="shared" si="20"/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f t="shared" si="24"/>
        <v>0</v>
      </c>
      <c r="AO97" s="126">
        <f t="shared" si="6"/>
        <v>0</v>
      </c>
      <c r="AP97" s="126">
        <f t="shared" si="7"/>
        <v>0</v>
      </c>
      <c r="AQ97" s="126">
        <f t="shared" si="8"/>
        <v>0</v>
      </c>
      <c r="AR97" s="126">
        <f t="shared" si="9"/>
        <v>0</v>
      </c>
      <c r="AS97" s="126">
        <f t="shared" si="10"/>
        <v>0</v>
      </c>
      <c r="AT97" s="126">
        <f t="shared" si="11"/>
        <v>0</v>
      </c>
      <c r="AU97" s="126">
        <v>0</v>
      </c>
      <c r="AV97" s="126">
        <v>0</v>
      </c>
      <c r="AW97" s="126">
        <v>0</v>
      </c>
      <c r="AX97" s="126">
        <v>0</v>
      </c>
      <c r="AY97" s="126">
        <v>0</v>
      </c>
      <c r="AZ97" s="126">
        <v>0</v>
      </c>
      <c r="BA97" s="126">
        <v>0</v>
      </c>
      <c r="BB97" s="126">
        <v>0</v>
      </c>
      <c r="BC97" s="126">
        <v>0</v>
      </c>
      <c r="BD97" s="126">
        <v>0</v>
      </c>
      <c r="BE97" s="126">
        <v>0</v>
      </c>
      <c r="BF97" s="126">
        <v>0</v>
      </c>
      <c r="BG97" s="126">
        <v>0</v>
      </c>
      <c r="BH97" s="126">
        <v>0</v>
      </c>
      <c r="BI97" s="126">
        <v>0</v>
      </c>
      <c r="BJ97" s="126">
        <v>0</v>
      </c>
      <c r="BK97" s="126">
        <v>0</v>
      </c>
      <c r="BL97" s="126">
        <v>0</v>
      </c>
      <c r="BM97" s="126">
        <v>0</v>
      </c>
      <c r="BN97" s="126">
        <v>0</v>
      </c>
      <c r="BO97" s="126">
        <v>0</v>
      </c>
      <c r="BP97" s="126">
        <v>0</v>
      </c>
      <c r="BQ97" s="126">
        <v>0</v>
      </c>
      <c r="BR97" s="126">
        <v>0</v>
      </c>
      <c r="BS97" s="126">
        <v>0</v>
      </c>
      <c r="BT97" s="126">
        <v>0</v>
      </c>
      <c r="BU97" s="126">
        <v>0</v>
      </c>
      <c r="BV97" s="126">
        <v>0</v>
      </c>
      <c r="BW97" s="126">
        <f t="shared" si="26"/>
        <v>0</v>
      </c>
      <c r="BX97" s="126">
        <f t="shared" si="27"/>
        <v>0</v>
      </c>
      <c r="BY97" s="126">
        <f t="shared" si="28"/>
        <v>0</v>
      </c>
      <c r="BZ97" s="126">
        <f t="shared" si="29"/>
        <v>0</v>
      </c>
      <c r="CA97" s="126">
        <f t="shared" si="30"/>
        <v>0</v>
      </c>
      <c r="CB97" s="126">
        <f t="shared" si="31"/>
        <v>0</v>
      </c>
      <c r="CC97" s="126">
        <f t="shared" si="32"/>
        <v>0</v>
      </c>
      <c r="CD97" s="101" t="s">
        <v>416</v>
      </c>
    </row>
    <row r="98" spans="1:82" s="11" customFormat="1" ht="63" hidden="1">
      <c r="A98" s="94" t="s">
        <v>876</v>
      </c>
      <c r="B98" s="95" t="s">
        <v>461</v>
      </c>
      <c r="C98" s="90" t="s">
        <v>416</v>
      </c>
      <c r="D98" s="90" t="s">
        <v>416</v>
      </c>
      <c r="E98" s="126">
        <f t="shared" si="14"/>
        <v>0</v>
      </c>
      <c r="F98" s="126">
        <f t="shared" si="15"/>
        <v>0</v>
      </c>
      <c r="G98" s="126">
        <f t="shared" si="16"/>
        <v>0</v>
      </c>
      <c r="H98" s="126">
        <f t="shared" si="17"/>
        <v>0</v>
      </c>
      <c r="I98" s="126">
        <f t="shared" si="18"/>
        <v>0</v>
      </c>
      <c r="J98" s="126">
        <f t="shared" si="19"/>
        <v>0</v>
      </c>
      <c r="K98" s="126">
        <f t="shared" si="20"/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6">
        <v>0</v>
      </c>
      <c r="AB98" s="126">
        <v>0</v>
      </c>
      <c r="AC98" s="126">
        <v>0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26">
        <v>0</v>
      </c>
      <c r="AM98" s="126">
        <v>0</v>
      </c>
      <c r="AN98" s="126">
        <f t="shared" si="24"/>
        <v>0</v>
      </c>
      <c r="AO98" s="126">
        <f t="shared" si="6"/>
        <v>0</v>
      </c>
      <c r="AP98" s="126">
        <f t="shared" si="7"/>
        <v>0</v>
      </c>
      <c r="AQ98" s="126">
        <f t="shared" si="8"/>
        <v>0</v>
      </c>
      <c r="AR98" s="126">
        <f t="shared" si="9"/>
        <v>0</v>
      </c>
      <c r="AS98" s="126">
        <f t="shared" si="10"/>
        <v>0</v>
      </c>
      <c r="AT98" s="126">
        <f t="shared" si="11"/>
        <v>0</v>
      </c>
      <c r="AU98" s="126">
        <v>0</v>
      </c>
      <c r="AV98" s="126">
        <v>0</v>
      </c>
      <c r="AW98" s="126">
        <v>0</v>
      </c>
      <c r="AX98" s="126">
        <v>0</v>
      </c>
      <c r="AY98" s="126">
        <v>0</v>
      </c>
      <c r="AZ98" s="126">
        <v>0</v>
      </c>
      <c r="BA98" s="126">
        <v>0</v>
      </c>
      <c r="BB98" s="126">
        <v>0</v>
      </c>
      <c r="BC98" s="126">
        <v>0</v>
      </c>
      <c r="BD98" s="126">
        <v>0</v>
      </c>
      <c r="BE98" s="126">
        <v>0</v>
      </c>
      <c r="BF98" s="126">
        <v>0</v>
      </c>
      <c r="BG98" s="126">
        <v>0</v>
      </c>
      <c r="BH98" s="126">
        <v>0</v>
      </c>
      <c r="BI98" s="126">
        <v>0</v>
      </c>
      <c r="BJ98" s="126">
        <v>0</v>
      </c>
      <c r="BK98" s="126">
        <v>0</v>
      </c>
      <c r="BL98" s="126">
        <v>0</v>
      </c>
      <c r="BM98" s="126">
        <v>0</v>
      </c>
      <c r="BN98" s="126">
        <v>0</v>
      </c>
      <c r="BO98" s="126">
        <v>0</v>
      </c>
      <c r="BP98" s="126">
        <v>0</v>
      </c>
      <c r="BQ98" s="126">
        <v>0</v>
      </c>
      <c r="BR98" s="126">
        <v>0</v>
      </c>
      <c r="BS98" s="126">
        <v>0</v>
      </c>
      <c r="BT98" s="126">
        <v>0</v>
      </c>
      <c r="BU98" s="126">
        <v>0</v>
      </c>
      <c r="BV98" s="126">
        <v>0</v>
      </c>
      <c r="BW98" s="126">
        <f t="shared" si="26"/>
        <v>0</v>
      </c>
      <c r="BX98" s="126">
        <f t="shared" si="27"/>
        <v>0</v>
      </c>
      <c r="BY98" s="126">
        <f t="shared" si="28"/>
        <v>0</v>
      </c>
      <c r="BZ98" s="126">
        <f t="shared" si="29"/>
        <v>0</v>
      </c>
      <c r="CA98" s="126">
        <f t="shared" si="30"/>
        <v>0</v>
      </c>
      <c r="CB98" s="126">
        <f t="shared" si="31"/>
        <v>0</v>
      </c>
      <c r="CC98" s="126">
        <f t="shared" si="32"/>
        <v>0</v>
      </c>
      <c r="CD98" s="101" t="s">
        <v>416</v>
      </c>
    </row>
    <row r="99" spans="1:82" s="11" customFormat="1" ht="63" hidden="1">
      <c r="A99" s="94" t="s">
        <v>877</v>
      </c>
      <c r="B99" s="95" t="s">
        <v>462</v>
      </c>
      <c r="C99" s="90" t="s">
        <v>416</v>
      </c>
      <c r="D99" s="90" t="s">
        <v>416</v>
      </c>
      <c r="E99" s="126">
        <f t="shared" si="14"/>
        <v>0</v>
      </c>
      <c r="F99" s="126">
        <f t="shared" si="15"/>
        <v>0</v>
      </c>
      <c r="G99" s="126">
        <f t="shared" si="16"/>
        <v>0</v>
      </c>
      <c r="H99" s="126">
        <f t="shared" si="17"/>
        <v>0</v>
      </c>
      <c r="I99" s="126">
        <f t="shared" si="18"/>
        <v>0</v>
      </c>
      <c r="J99" s="126">
        <f t="shared" si="19"/>
        <v>0</v>
      </c>
      <c r="K99" s="126">
        <f t="shared" si="20"/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f t="shared" si="24"/>
        <v>0</v>
      </c>
      <c r="AO99" s="126">
        <f t="shared" si="6"/>
        <v>0</v>
      </c>
      <c r="AP99" s="126">
        <f t="shared" si="7"/>
        <v>0</v>
      </c>
      <c r="AQ99" s="126">
        <f t="shared" si="8"/>
        <v>0</v>
      </c>
      <c r="AR99" s="126">
        <f t="shared" si="9"/>
        <v>0</v>
      </c>
      <c r="AS99" s="126">
        <f t="shared" si="10"/>
        <v>0</v>
      </c>
      <c r="AT99" s="126">
        <f t="shared" si="11"/>
        <v>0</v>
      </c>
      <c r="AU99" s="126">
        <v>0</v>
      </c>
      <c r="AV99" s="126">
        <v>0</v>
      </c>
      <c r="AW99" s="126">
        <v>0</v>
      </c>
      <c r="AX99" s="126">
        <v>0</v>
      </c>
      <c r="AY99" s="126">
        <v>0</v>
      </c>
      <c r="AZ99" s="126">
        <v>0</v>
      </c>
      <c r="BA99" s="126">
        <v>0</v>
      </c>
      <c r="BB99" s="126">
        <v>0</v>
      </c>
      <c r="BC99" s="126">
        <v>0</v>
      </c>
      <c r="BD99" s="126">
        <v>0</v>
      </c>
      <c r="BE99" s="126">
        <v>0</v>
      </c>
      <c r="BF99" s="126">
        <v>0</v>
      </c>
      <c r="BG99" s="126">
        <v>0</v>
      </c>
      <c r="BH99" s="126">
        <v>0</v>
      </c>
      <c r="BI99" s="126">
        <v>0</v>
      </c>
      <c r="BJ99" s="126">
        <v>0</v>
      </c>
      <c r="BK99" s="126">
        <v>0</v>
      </c>
      <c r="BL99" s="126">
        <v>0</v>
      </c>
      <c r="BM99" s="126">
        <v>0</v>
      </c>
      <c r="BN99" s="126">
        <v>0</v>
      </c>
      <c r="BO99" s="126">
        <v>0</v>
      </c>
      <c r="BP99" s="126">
        <v>0</v>
      </c>
      <c r="BQ99" s="126">
        <v>0</v>
      </c>
      <c r="BR99" s="126">
        <v>0</v>
      </c>
      <c r="BS99" s="126">
        <v>0</v>
      </c>
      <c r="BT99" s="126">
        <v>0</v>
      </c>
      <c r="BU99" s="126">
        <v>0</v>
      </c>
      <c r="BV99" s="126">
        <v>0</v>
      </c>
      <c r="BW99" s="126">
        <f t="shared" si="26"/>
        <v>0</v>
      </c>
      <c r="BX99" s="126">
        <f t="shared" si="27"/>
        <v>0</v>
      </c>
      <c r="BY99" s="126">
        <f t="shared" si="28"/>
        <v>0</v>
      </c>
      <c r="BZ99" s="126">
        <f t="shared" si="29"/>
        <v>0</v>
      </c>
      <c r="CA99" s="126">
        <f t="shared" si="30"/>
        <v>0</v>
      </c>
      <c r="CB99" s="126">
        <f t="shared" si="31"/>
        <v>0</v>
      </c>
      <c r="CC99" s="126">
        <f t="shared" si="32"/>
        <v>0</v>
      </c>
      <c r="CD99" s="101" t="s">
        <v>416</v>
      </c>
    </row>
    <row r="100" spans="1:82" s="11" customFormat="1" ht="78.75" hidden="1">
      <c r="A100" s="94" t="s">
        <v>463</v>
      </c>
      <c r="B100" s="95" t="s">
        <v>464</v>
      </c>
      <c r="C100" s="90" t="s">
        <v>416</v>
      </c>
      <c r="D100" s="90" t="s">
        <v>416</v>
      </c>
      <c r="E100" s="126">
        <f t="shared" si="14"/>
        <v>0</v>
      </c>
      <c r="F100" s="126">
        <f t="shared" si="15"/>
        <v>0</v>
      </c>
      <c r="G100" s="126">
        <f t="shared" si="16"/>
        <v>0</v>
      </c>
      <c r="H100" s="126">
        <f t="shared" si="17"/>
        <v>0</v>
      </c>
      <c r="I100" s="126">
        <f t="shared" si="18"/>
        <v>0</v>
      </c>
      <c r="J100" s="126">
        <f t="shared" si="19"/>
        <v>0</v>
      </c>
      <c r="K100" s="126">
        <f t="shared" si="20"/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f t="shared" si="24"/>
        <v>0</v>
      </c>
      <c r="AO100" s="126">
        <f t="shared" si="6"/>
        <v>0</v>
      </c>
      <c r="AP100" s="126">
        <f t="shared" si="7"/>
        <v>0</v>
      </c>
      <c r="AQ100" s="126">
        <f t="shared" si="8"/>
        <v>0</v>
      </c>
      <c r="AR100" s="126">
        <f t="shared" si="9"/>
        <v>0</v>
      </c>
      <c r="AS100" s="126">
        <f t="shared" si="10"/>
        <v>0</v>
      </c>
      <c r="AT100" s="126">
        <f t="shared" si="11"/>
        <v>0</v>
      </c>
      <c r="AU100" s="126">
        <v>0</v>
      </c>
      <c r="AV100" s="126">
        <v>0</v>
      </c>
      <c r="AW100" s="126">
        <v>0</v>
      </c>
      <c r="AX100" s="126">
        <v>0</v>
      </c>
      <c r="AY100" s="126">
        <v>0</v>
      </c>
      <c r="AZ100" s="126">
        <v>0</v>
      </c>
      <c r="BA100" s="126">
        <v>0</v>
      </c>
      <c r="BB100" s="126">
        <v>0</v>
      </c>
      <c r="BC100" s="126">
        <v>0</v>
      </c>
      <c r="BD100" s="126">
        <v>0</v>
      </c>
      <c r="BE100" s="126">
        <v>0</v>
      </c>
      <c r="BF100" s="126">
        <v>0</v>
      </c>
      <c r="BG100" s="126">
        <v>0</v>
      </c>
      <c r="BH100" s="126">
        <v>0</v>
      </c>
      <c r="BI100" s="126">
        <v>0</v>
      </c>
      <c r="BJ100" s="126">
        <v>0</v>
      </c>
      <c r="BK100" s="126">
        <v>0</v>
      </c>
      <c r="BL100" s="126">
        <v>0</v>
      </c>
      <c r="BM100" s="126">
        <v>0</v>
      </c>
      <c r="BN100" s="126">
        <v>0</v>
      </c>
      <c r="BO100" s="126">
        <v>0</v>
      </c>
      <c r="BP100" s="126">
        <v>0</v>
      </c>
      <c r="BQ100" s="126">
        <v>0</v>
      </c>
      <c r="BR100" s="126">
        <v>0</v>
      </c>
      <c r="BS100" s="126">
        <v>0</v>
      </c>
      <c r="BT100" s="126">
        <v>0</v>
      </c>
      <c r="BU100" s="126">
        <v>0</v>
      </c>
      <c r="BV100" s="126">
        <v>0</v>
      </c>
      <c r="BW100" s="126">
        <f t="shared" si="26"/>
        <v>0</v>
      </c>
      <c r="BX100" s="126">
        <f t="shared" si="27"/>
        <v>0</v>
      </c>
      <c r="BY100" s="126">
        <f t="shared" si="28"/>
        <v>0</v>
      </c>
      <c r="BZ100" s="126">
        <f t="shared" si="29"/>
        <v>0</v>
      </c>
      <c r="CA100" s="126">
        <f t="shared" si="30"/>
        <v>0</v>
      </c>
      <c r="CB100" s="126">
        <f t="shared" si="31"/>
        <v>0</v>
      </c>
      <c r="CC100" s="126">
        <f t="shared" si="32"/>
        <v>0</v>
      </c>
      <c r="CD100" s="101" t="s">
        <v>416</v>
      </c>
    </row>
    <row r="101" spans="1:82" s="11" customFormat="1" ht="78.75" hidden="1">
      <c r="A101" s="94" t="s">
        <v>465</v>
      </c>
      <c r="B101" s="95" t="s">
        <v>466</v>
      </c>
      <c r="C101" s="90" t="s">
        <v>416</v>
      </c>
      <c r="D101" s="90" t="s">
        <v>416</v>
      </c>
      <c r="E101" s="126">
        <f t="shared" si="14"/>
        <v>0</v>
      </c>
      <c r="F101" s="126">
        <f t="shared" si="15"/>
        <v>0</v>
      </c>
      <c r="G101" s="126">
        <f t="shared" si="16"/>
        <v>0</v>
      </c>
      <c r="H101" s="126">
        <f t="shared" si="17"/>
        <v>0</v>
      </c>
      <c r="I101" s="126">
        <f t="shared" si="18"/>
        <v>0</v>
      </c>
      <c r="J101" s="126">
        <f t="shared" si="19"/>
        <v>0</v>
      </c>
      <c r="K101" s="126">
        <f t="shared" si="20"/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f t="shared" si="24"/>
        <v>0</v>
      </c>
      <c r="AO101" s="126">
        <f t="shared" si="6"/>
        <v>0</v>
      </c>
      <c r="AP101" s="126">
        <f t="shared" si="7"/>
        <v>0</v>
      </c>
      <c r="AQ101" s="126">
        <f t="shared" si="8"/>
        <v>0</v>
      </c>
      <c r="AR101" s="126">
        <f t="shared" si="9"/>
        <v>0</v>
      </c>
      <c r="AS101" s="126">
        <f t="shared" si="10"/>
        <v>0</v>
      </c>
      <c r="AT101" s="126">
        <f t="shared" si="11"/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26">
        <v>0</v>
      </c>
      <c r="BB101" s="126">
        <v>0</v>
      </c>
      <c r="BC101" s="126">
        <v>0</v>
      </c>
      <c r="BD101" s="126">
        <v>0</v>
      </c>
      <c r="BE101" s="126">
        <v>0</v>
      </c>
      <c r="BF101" s="126">
        <v>0</v>
      </c>
      <c r="BG101" s="126">
        <v>0</v>
      </c>
      <c r="BH101" s="126">
        <v>0</v>
      </c>
      <c r="BI101" s="126">
        <v>0</v>
      </c>
      <c r="BJ101" s="126">
        <v>0</v>
      </c>
      <c r="BK101" s="126">
        <v>0</v>
      </c>
      <c r="BL101" s="126">
        <v>0</v>
      </c>
      <c r="BM101" s="126">
        <v>0</v>
      </c>
      <c r="BN101" s="126">
        <v>0</v>
      </c>
      <c r="BO101" s="126">
        <v>0</v>
      </c>
      <c r="BP101" s="126">
        <v>0</v>
      </c>
      <c r="BQ101" s="126">
        <v>0</v>
      </c>
      <c r="BR101" s="126">
        <v>0</v>
      </c>
      <c r="BS101" s="126">
        <v>0</v>
      </c>
      <c r="BT101" s="126">
        <v>0</v>
      </c>
      <c r="BU101" s="126">
        <v>0</v>
      </c>
      <c r="BV101" s="126">
        <v>0</v>
      </c>
      <c r="BW101" s="126">
        <f t="shared" si="26"/>
        <v>0</v>
      </c>
      <c r="BX101" s="126">
        <f t="shared" si="27"/>
        <v>0</v>
      </c>
      <c r="BY101" s="126">
        <f t="shared" si="28"/>
        <v>0</v>
      </c>
      <c r="BZ101" s="126">
        <f t="shared" si="29"/>
        <v>0</v>
      </c>
      <c r="CA101" s="126">
        <f t="shared" si="30"/>
        <v>0</v>
      </c>
      <c r="CB101" s="126">
        <f t="shared" si="31"/>
        <v>0</v>
      </c>
      <c r="CC101" s="126">
        <f t="shared" si="32"/>
        <v>0</v>
      </c>
      <c r="CD101" s="101" t="s">
        <v>416</v>
      </c>
    </row>
    <row r="102" spans="1:82" s="11" customFormat="1" ht="47.25" hidden="1">
      <c r="A102" s="94" t="s">
        <v>467</v>
      </c>
      <c r="B102" s="95" t="s">
        <v>468</v>
      </c>
      <c r="C102" s="90" t="s">
        <v>416</v>
      </c>
      <c r="D102" s="90" t="s">
        <v>416</v>
      </c>
      <c r="E102" s="126">
        <f t="shared" si="14"/>
        <v>0</v>
      </c>
      <c r="F102" s="126">
        <f t="shared" si="15"/>
        <v>0</v>
      </c>
      <c r="G102" s="126">
        <f t="shared" si="16"/>
        <v>0</v>
      </c>
      <c r="H102" s="126">
        <f t="shared" si="17"/>
        <v>0</v>
      </c>
      <c r="I102" s="126">
        <f t="shared" si="18"/>
        <v>0</v>
      </c>
      <c r="J102" s="126">
        <f t="shared" si="19"/>
        <v>0</v>
      </c>
      <c r="K102" s="126">
        <f t="shared" si="20"/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f t="shared" si="24"/>
        <v>0</v>
      </c>
      <c r="AO102" s="126">
        <f t="shared" si="6"/>
        <v>0</v>
      </c>
      <c r="AP102" s="126">
        <f t="shared" si="7"/>
        <v>0</v>
      </c>
      <c r="AQ102" s="126">
        <f t="shared" si="8"/>
        <v>0</v>
      </c>
      <c r="AR102" s="126">
        <f t="shared" si="9"/>
        <v>0</v>
      </c>
      <c r="AS102" s="126">
        <f t="shared" si="10"/>
        <v>0</v>
      </c>
      <c r="AT102" s="126">
        <f t="shared" si="11"/>
        <v>0</v>
      </c>
      <c r="AU102" s="126">
        <v>0</v>
      </c>
      <c r="AV102" s="126">
        <v>0</v>
      </c>
      <c r="AW102" s="126">
        <v>0</v>
      </c>
      <c r="AX102" s="126">
        <v>0</v>
      </c>
      <c r="AY102" s="126">
        <v>0</v>
      </c>
      <c r="AZ102" s="126">
        <v>0</v>
      </c>
      <c r="BA102" s="126">
        <v>0</v>
      </c>
      <c r="BB102" s="126">
        <v>0</v>
      </c>
      <c r="BC102" s="126">
        <v>0</v>
      </c>
      <c r="BD102" s="126">
        <v>0</v>
      </c>
      <c r="BE102" s="126">
        <v>0</v>
      </c>
      <c r="BF102" s="126">
        <v>0</v>
      </c>
      <c r="BG102" s="126">
        <v>0</v>
      </c>
      <c r="BH102" s="126">
        <v>0</v>
      </c>
      <c r="BI102" s="126">
        <v>0</v>
      </c>
      <c r="BJ102" s="126">
        <v>0</v>
      </c>
      <c r="BK102" s="126">
        <v>0</v>
      </c>
      <c r="BL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f t="shared" si="26"/>
        <v>0</v>
      </c>
      <c r="BX102" s="126">
        <f t="shared" si="27"/>
        <v>0</v>
      </c>
      <c r="BY102" s="126">
        <f t="shared" si="28"/>
        <v>0</v>
      </c>
      <c r="BZ102" s="126">
        <f t="shared" si="29"/>
        <v>0</v>
      </c>
      <c r="CA102" s="126">
        <f t="shared" si="30"/>
        <v>0</v>
      </c>
      <c r="CB102" s="126">
        <f t="shared" si="31"/>
        <v>0</v>
      </c>
      <c r="CC102" s="126">
        <f t="shared" si="32"/>
        <v>0</v>
      </c>
      <c r="CD102" s="101" t="s">
        <v>416</v>
      </c>
    </row>
    <row r="103" spans="1:82" s="11" customFormat="1" ht="63" hidden="1">
      <c r="A103" s="94" t="s">
        <v>469</v>
      </c>
      <c r="B103" s="95" t="s">
        <v>470</v>
      </c>
      <c r="C103" s="90" t="s">
        <v>416</v>
      </c>
      <c r="D103" s="90" t="s">
        <v>416</v>
      </c>
      <c r="E103" s="126">
        <f t="shared" si="14"/>
        <v>0</v>
      </c>
      <c r="F103" s="126">
        <f t="shared" si="15"/>
        <v>0</v>
      </c>
      <c r="G103" s="126">
        <f t="shared" si="16"/>
        <v>0</v>
      </c>
      <c r="H103" s="126">
        <f t="shared" si="17"/>
        <v>0</v>
      </c>
      <c r="I103" s="126">
        <f t="shared" si="18"/>
        <v>0</v>
      </c>
      <c r="J103" s="126">
        <f t="shared" si="19"/>
        <v>0</v>
      </c>
      <c r="K103" s="126">
        <f t="shared" si="20"/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f t="shared" si="24"/>
        <v>0</v>
      </c>
      <c r="AO103" s="126">
        <f t="shared" si="6"/>
        <v>0</v>
      </c>
      <c r="AP103" s="126">
        <f t="shared" si="7"/>
        <v>0</v>
      </c>
      <c r="AQ103" s="126">
        <f t="shared" si="8"/>
        <v>0</v>
      </c>
      <c r="AR103" s="126">
        <f t="shared" si="9"/>
        <v>0</v>
      </c>
      <c r="AS103" s="126">
        <f t="shared" si="10"/>
        <v>0</v>
      </c>
      <c r="AT103" s="126">
        <f t="shared" si="11"/>
        <v>0</v>
      </c>
      <c r="AU103" s="126">
        <v>0</v>
      </c>
      <c r="AV103" s="126">
        <v>0</v>
      </c>
      <c r="AW103" s="126">
        <v>0</v>
      </c>
      <c r="AX103" s="126">
        <v>0</v>
      </c>
      <c r="AY103" s="126">
        <v>0</v>
      </c>
      <c r="AZ103" s="126">
        <v>0</v>
      </c>
      <c r="BA103" s="126">
        <v>0</v>
      </c>
      <c r="BB103" s="126">
        <v>0</v>
      </c>
      <c r="BC103" s="126">
        <v>0</v>
      </c>
      <c r="BD103" s="126">
        <v>0</v>
      </c>
      <c r="BE103" s="126">
        <v>0</v>
      </c>
      <c r="BF103" s="126">
        <v>0</v>
      </c>
      <c r="BG103" s="126">
        <v>0</v>
      </c>
      <c r="BH103" s="126">
        <v>0</v>
      </c>
      <c r="BI103" s="126">
        <v>0</v>
      </c>
      <c r="BJ103" s="126">
        <v>0</v>
      </c>
      <c r="BK103" s="126">
        <v>0</v>
      </c>
      <c r="BL103" s="126">
        <v>0</v>
      </c>
      <c r="BM103" s="126">
        <v>0</v>
      </c>
      <c r="BN103" s="126">
        <v>0</v>
      </c>
      <c r="BO103" s="126">
        <v>0</v>
      </c>
      <c r="BP103" s="126">
        <v>0</v>
      </c>
      <c r="BQ103" s="126">
        <v>0</v>
      </c>
      <c r="BR103" s="126">
        <v>0</v>
      </c>
      <c r="BS103" s="126">
        <v>0</v>
      </c>
      <c r="BT103" s="126">
        <v>0</v>
      </c>
      <c r="BU103" s="126">
        <v>0</v>
      </c>
      <c r="BV103" s="126">
        <v>0</v>
      </c>
      <c r="BW103" s="126">
        <f t="shared" si="26"/>
        <v>0</v>
      </c>
      <c r="BX103" s="126">
        <f t="shared" si="27"/>
        <v>0</v>
      </c>
      <c r="BY103" s="126">
        <f t="shared" si="28"/>
        <v>0</v>
      </c>
      <c r="BZ103" s="126">
        <f t="shared" si="29"/>
        <v>0</v>
      </c>
      <c r="CA103" s="126">
        <f t="shared" si="30"/>
        <v>0</v>
      </c>
      <c r="CB103" s="126">
        <f t="shared" si="31"/>
        <v>0</v>
      </c>
      <c r="CC103" s="126">
        <f t="shared" si="32"/>
        <v>0</v>
      </c>
      <c r="CD103" s="101" t="s">
        <v>416</v>
      </c>
    </row>
    <row r="104" spans="1:82" s="11" customFormat="1" ht="110.25">
      <c r="A104" s="94" t="s">
        <v>471</v>
      </c>
      <c r="B104" s="95" t="s">
        <v>255</v>
      </c>
      <c r="C104" s="90" t="s">
        <v>416</v>
      </c>
      <c r="D104" s="90" t="s">
        <v>416</v>
      </c>
      <c r="E104" s="126">
        <f t="shared" si="14"/>
        <v>0</v>
      </c>
      <c r="F104" s="126">
        <f t="shared" si="15"/>
        <v>0</v>
      </c>
      <c r="G104" s="126">
        <f t="shared" si="16"/>
        <v>0</v>
      </c>
      <c r="H104" s="126">
        <f t="shared" si="17"/>
        <v>0</v>
      </c>
      <c r="I104" s="126">
        <f t="shared" si="18"/>
        <v>0</v>
      </c>
      <c r="J104" s="126">
        <f t="shared" si="19"/>
        <v>0</v>
      </c>
      <c r="K104" s="126">
        <f t="shared" si="20"/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f t="shared" si="24"/>
        <v>0</v>
      </c>
      <c r="AO104" s="126">
        <f t="shared" si="6"/>
        <v>0</v>
      </c>
      <c r="AP104" s="126">
        <f t="shared" si="7"/>
        <v>0</v>
      </c>
      <c r="AQ104" s="126">
        <f t="shared" si="8"/>
        <v>0</v>
      </c>
      <c r="AR104" s="126">
        <f t="shared" si="9"/>
        <v>0</v>
      </c>
      <c r="AS104" s="126">
        <f t="shared" si="10"/>
        <v>0</v>
      </c>
      <c r="AT104" s="126">
        <f t="shared" si="11"/>
        <v>0</v>
      </c>
      <c r="AU104" s="126">
        <v>0</v>
      </c>
      <c r="AV104" s="126">
        <v>0</v>
      </c>
      <c r="AW104" s="126">
        <v>0</v>
      </c>
      <c r="AX104" s="126">
        <v>0</v>
      </c>
      <c r="AY104" s="126">
        <v>0</v>
      </c>
      <c r="AZ104" s="126">
        <v>0</v>
      </c>
      <c r="BA104" s="126">
        <v>0</v>
      </c>
      <c r="BB104" s="126">
        <v>0</v>
      </c>
      <c r="BC104" s="126">
        <v>0</v>
      </c>
      <c r="BD104" s="126">
        <v>0</v>
      </c>
      <c r="BE104" s="126">
        <v>0</v>
      </c>
      <c r="BF104" s="126">
        <v>0</v>
      </c>
      <c r="BG104" s="126">
        <v>0</v>
      </c>
      <c r="BH104" s="126">
        <v>0</v>
      </c>
      <c r="BI104" s="126">
        <v>0</v>
      </c>
      <c r="BJ104" s="126">
        <v>0</v>
      </c>
      <c r="BK104" s="126">
        <v>0</v>
      </c>
      <c r="BL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f t="shared" si="26"/>
        <v>0</v>
      </c>
      <c r="BX104" s="126">
        <f t="shared" si="27"/>
        <v>0</v>
      </c>
      <c r="BY104" s="126">
        <f t="shared" si="28"/>
        <v>0</v>
      </c>
      <c r="BZ104" s="126">
        <f t="shared" si="29"/>
        <v>0</v>
      </c>
      <c r="CA104" s="126">
        <f t="shared" si="30"/>
        <v>0</v>
      </c>
      <c r="CB104" s="126">
        <f t="shared" si="31"/>
        <v>0</v>
      </c>
      <c r="CC104" s="126">
        <f t="shared" si="32"/>
        <v>0</v>
      </c>
      <c r="CD104" s="101" t="s">
        <v>416</v>
      </c>
    </row>
    <row r="105" spans="1:82" s="11" customFormat="1" ht="94.5" hidden="1">
      <c r="A105" s="94" t="s">
        <v>472</v>
      </c>
      <c r="B105" s="95" t="s">
        <v>473</v>
      </c>
      <c r="C105" s="90" t="s">
        <v>416</v>
      </c>
      <c r="D105" s="90" t="s">
        <v>416</v>
      </c>
      <c r="E105" s="126">
        <f t="shared" si="14"/>
        <v>0</v>
      </c>
      <c r="F105" s="126">
        <f t="shared" si="15"/>
        <v>0</v>
      </c>
      <c r="G105" s="126">
        <f t="shared" si="16"/>
        <v>0</v>
      </c>
      <c r="H105" s="126">
        <f t="shared" si="17"/>
        <v>0</v>
      </c>
      <c r="I105" s="126">
        <f t="shared" si="18"/>
        <v>0</v>
      </c>
      <c r="J105" s="126">
        <f t="shared" si="19"/>
        <v>0</v>
      </c>
      <c r="K105" s="126">
        <f t="shared" si="20"/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f t="shared" si="24"/>
        <v>0</v>
      </c>
      <c r="AO105" s="126">
        <f t="shared" si="6"/>
        <v>0</v>
      </c>
      <c r="AP105" s="126">
        <f t="shared" si="7"/>
        <v>0</v>
      </c>
      <c r="AQ105" s="126">
        <f t="shared" si="8"/>
        <v>0</v>
      </c>
      <c r="AR105" s="126">
        <f t="shared" si="9"/>
        <v>0</v>
      </c>
      <c r="AS105" s="126">
        <f t="shared" si="10"/>
        <v>0</v>
      </c>
      <c r="AT105" s="126">
        <f t="shared" si="11"/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26">
        <v>0</v>
      </c>
      <c r="BB105" s="126">
        <v>0</v>
      </c>
      <c r="BC105" s="126">
        <v>0</v>
      </c>
      <c r="BD105" s="126">
        <v>0</v>
      </c>
      <c r="BE105" s="126">
        <v>0</v>
      </c>
      <c r="BF105" s="126">
        <v>0</v>
      </c>
      <c r="BG105" s="126">
        <v>0</v>
      </c>
      <c r="BH105" s="126">
        <v>0</v>
      </c>
      <c r="BI105" s="126">
        <v>0</v>
      </c>
      <c r="BJ105" s="126">
        <v>0</v>
      </c>
      <c r="BK105" s="126">
        <v>0</v>
      </c>
      <c r="BL105" s="126">
        <v>0</v>
      </c>
      <c r="BM105" s="126">
        <v>0</v>
      </c>
      <c r="BN105" s="126">
        <v>0</v>
      </c>
      <c r="BO105" s="126">
        <v>0</v>
      </c>
      <c r="BP105" s="126">
        <v>0</v>
      </c>
      <c r="BQ105" s="126">
        <v>0</v>
      </c>
      <c r="BR105" s="126">
        <v>0</v>
      </c>
      <c r="BS105" s="126">
        <v>0</v>
      </c>
      <c r="BT105" s="126">
        <v>0</v>
      </c>
      <c r="BU105" s="126">
        <v>0</v>
      </c>
      <c r="BV105" s="126">
        <v>0</v>
      </c>
      <c r="BW105" s="126">
        <f t="shared" si="26"/>
        <v>0</v>
      </c>
      <c r="BX105" s="126">
        <f t="shared" si="27"/>
        <v>0</v>
      </c>
      <c r="BY105" s="126">
        <f t="shared" si="28"/>
        <v>0</v>
      </c>
      <c r="BZ105" s="126">
        <f t="shared" si="29"/>
        <v>0</v>
      </c>
      <c r="CA105" s="126">
        <f t="shared" si="30"/>
        <v>0</v>
      </c>
      <c r="CB105" s="126">
        <f t="shared" si="31"/>
        <v>0</v>
      </c>
      <c r="CC105" s="126">
        <f t="shared" si="32"/>
        <v>0</v>
      </c>
      <c r="CD105" s="101" t="s">
        <v>416</v>
      </c>
    </row>
    <row r="106" spans="1:82" s="11" customFormat="1" ht="94.5" hidden="1">
      <c r="A106" s="94" t="s">
        <v>474</v>
      </c>
      <c r="B106" s="95" t="s">
        <v>475</v>
      </c>
      <c r="C106" s="90" t="s">
        <v>416</v>
      </c>
      <c r="D106" s="90" t="s">
        <v>416</v>
      </c>
      <c r="E106" s="126">
        <f t="shared" si="14"/>
        <v>0</v>
      </c>
      <c r="F106" s="126">
        <f t="shared" si="15"/>
        <v>0</v>
      </c>
      <c r="G106" s="126">
        <f t="shared" si="16"/>
        <v>0</v>
      </c>
      <c r="H106" s="126">
        <f t="shared" si="17"/>
        <v>0</v>
      </c>
      <c r="I106" s="126">
        <f t="shared" si="18"/>
        <v>0</v>
      </c>
      <c r="J106" s="126">
        <f t="shared" si="19"/>
        <v>0</v>
      </c>
      <c r="K106" s="126">
        <f t="shared" si="20"/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f t="shared" si="24"/>
        <v>0</v>
      </c>
      <c r="AO106" s="126">
        <f t="shared" si="6"/>
        <v>0</v>
      </c>
      <c r="AP106" s="126">
        <f t="shared" si="7"/>
        <v>0</v>
      </c>
      <c r="AQ106" s="126">
        <f t="shared" si="8"/>
        <v>0</v>
      </c>
      <c r="AR106" s="126">
        <f t="shared" si="9"/>
        <v>0</v>
      </c>
      <c r="AS106" s="126">
        <f t="shared" si="10"/>
        <v>0</v>
      </c>
      <c r="AT106" s="126">
        <f t="shared" si="11"/>
        <v>0</v>
      </c>
      <c r="AU106" s="126">
        <v>0</v>
      </c>
      <c r="AV106" s="126">
        <v>0</v>
      </c>
      <c r="AW106" s="126">
        <v>0</v>
      </c>
      <c r="AX106" s="126">
        <v>0</v>
      </c>
      <c r="AY106" s="126">
        <v>0</v>
      </c>
      <c r="AZ106" s="126">
        <v>0</v>
      </c>
      <c r="BA106" s="126">
        <v>0</v>
      </c>
      <c r="BB106" s="126">
        <v>0</v>
      </c>
      <c r="BC106" s="126">
        <v>0</v>
      </c>
      <c r="BD106" s="126">
        <v>0</v>
      </c>
      <c r="BE106" s="126">
        <v>0</v>
      </c>
      <c r="BF106" s="126">
        <v>0</v>
      </c>
      <c r="BG106" s="126">
        <v>0</v>
      </c>
      <c r="BH106" s="126">
        <v>0</v>
      </c>
      <c r="BI106" s="126">
        <v>0</v>
      </c>
      <c r="BJ106" s="126">
        <v>0</v>
      </c>
      <c r="BK106" s="126">
        <v>0</v>
      </c>
      <c r="BL106" s="126">
        <v>0</v>
      </c>
      <c r="BM106" s="126">
        <v>0</v>
      </c>
      <c r="BN106" s="126">
        <v>0</v>
      </c>
      <c r="BO106" s="126">
        <v>0</v>
      </c>
      <c r="BP106" s="126">
        <v>0</v>
      </c>
      <c r="BQ106" s="126">
        <v>0</v>
      </c>
      <c r="BR106" s="126">
        <v>0</v>
      </c>
      <c r="BS106" s="126">
        <v>0</v>
      </c>
      <c r="BT106" s="126">
        <v>0</v>
      </c>
      <c r="BU106" s="126">
        <v>0</v>
      </c>
      <c r="BV106" s="126">
        <v>0</v>
      </c>
      <c r="BW106" s="126">
        <f t="shared" si="26"/>
        <v>0</v>
      </c>
      <c r="BX106" s="126">
        <f t="shared" si="27"/>
        <v>0</v>
      </c>
      <c r="BY106" s="126">
        <f t="shared" si="28"/>
        <v>0</v>
      </c>
      <c r="BZ106" s="126">
        <f t="shared" si="29"/>
        <v>0</v>
      </c>
      <c r="CA106" s="126">
        <f t="shared" si="30"/>
        <v>0</v>
      </c>
      <c r="CB106" s="126">
        <f t="shared" si="31"/>
        <v>0</v>
      </c>
      <c r="CC106" s="126">
        <f t="shared" si="32"/>
        <v>0</v>
      </c>
      <c r="CD106" s="101" t="s">
        <v>416</v>
      </c>
    </row>
    <row r="107" spans="1:82" s="11" customFormat="1" ht="63">
      <c r="A107" s="94" t="s">
        <v>476</v>
      </c>
      <c r="B107" s="95" t="s">
        <v>256</v>
      </c>
      <c r="C107" s="90" t="s">
        <v>416</v>
      </c>
      <c r="D107" s="90" t="s">
        <v>416</v>
      </c>
      <c r="E107" s="126">
        <f t="shared" si="14"/>
        <v>0</v>
      </c>
      <c r="F107" s="126">
        <f t="shared" si="15"/>
        <v>0</v>
      </c>
      <c r="G107" s="126">
        <f t="shared" si="16"/>
        <v>0</v>
      </c>
      <c r="H107" s="126">
        <f t="shared" si="17"/>
        <v>0</v>
      </c>
      <c r="I107" s="126">
        <f t="shared" si="18"/>
        <v>0</v>
      </c>
      <c r="J107" s="126">
        <f t="shared" si="19"/>
        <v>0</v>
      </c>
      <c r="K107" s="126">
        <f t="shared" si="20"/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26">
        <v>0</v>
      </c>
      <c r="AM107" s="126">
        <v>0</v>
      </c>
      <c r="AN107" s="126">
        <f t="shared" si="24"/>
        <v>0</v>
      </c>
      <c r="AO107" s="126">
        <f t="shared" si="6"/>
        <v>0</v>
      </c>
      <c r="AP107" s="126">
        <f t="shared" si="7"/>
        <v>0</v>
      </c>
      <c r="AQ107" s="126">
        <f t="shared" si="8"/>
        <v>0</v>
      </c>
      <c r="AR107" s="126">
        <f t="shared" si="9"/>
        <v>0</v>
      </c>
      <c r="AS107" s="126">
        <f t="shared" si="10"/>
        <v>0</v>
      </c>
      <c r="AT107" s="126">
        <f t="shared" si="11"/>
        <v>0</v>
      </c>
      <c r="AU107" s="126">
        <v>0</v>
      </c>
      <c r="AV107" s="126">
        <v>0</v>
      </c>
      <c r="AW107" s="126">
        <v>0</v>
      </c>
      <c r="AX107" s="126">
        <v>0</v>
      </c>
      <c r="AY107" s="126">
        <v>0</v>
      </c>
      <c r="AZ107" s="126">
        <v>0</v>
      </c>
      <c r="BA107" s="126">
        <v>0</v>
      </c>
      <c r="BB107" s="126">
        <v>0</v>
      </c>
      <c r="BC107" s="126">
        <v>0</v>
      </c>
      <c r="BD107" s="126">
        <v>0</v>
      </c>
      <c r="BE107" s="126">
        <v>0</v>
      </c>
      <c r="BF107" s="126">
        <v>0</v>
      </c>
      <c r="BG107" s="126">
        <v>0</v>
      </c>
      <c r="BH107" s="126">
        <v>0</v>
      </c>
      <c r="BI107" s="126">
        <v>0</v>
      </c>
      <c r="BJ107" s="126">
        <v>0</v>
      </c>
      <c r="BK107" s="126">
        <v>0</v>
      </c>
      <c r="BL107" s="126">
        <v>0</v>
      </c>
      <c r="BM107" s="126">
        <v>0</v>
      </c>
      <c r="BN107" s="126">
        <v>0</v>
      </c>
      <c r="BO107" s="126">
        <v>0</v>
      </c>
      <c r="BP107" s="126">
        <v>0</v>
      </c>
      <c r="BQ107" s="126">
        <v>0</v>
      </c>
      <c r="BR107" s="126">
        <v>0</v>
      </c>
      <c r="BS107" s="126">
        <v>0</v>
      </c>
      <c r="BT107" s="126">
        <v>0</v>
      </c>
      <c r="BU107" s="126">
        <v>0</v>
      </c>
      <c r="BV107" s="126">
        <v>0</v>
      </c>
      <c r="BW107" s="126">
        <f t="shared" si="26"/>
        <v>0</v>
      </c>
      <c r="BX107" s="126">
        <f t="shared" si="27"/>
        <v>0</v>
      </c>
      <c r="BY107" s="126">
        <f t="shared" si="28"/>
        <v>0</v>
      </c>
      <c r="BZ107" s="126">
        <f t="shared" si="29"/>
        <v>0</v>
      </c>
      <c r="CA107" s="126">
        <f t="shared" si="30"/>
        <v>0</v>
      </c>
      <c r="CB107" s="126">
        <f t="shared" si="31"/>
        <v>0</v>
      </c>
      <c r="CC107" s="126">
        <f t="shared" si="32"/>
        <v>0</v>
      </c>
      <c r="CD107" s="101" t="s">
        <v>416</v>
      </c>
    </row>
    <row r="108" spans="1:82" s="11" customFormat="1" ht="63">
      <c r="A108" s="94" t="s">
        <v>477</v>
      </c>
      <c r="B108" s="95" t="s">
        <v>478</v>
      </c>
      <c r="C108" s="90" t="s">
        <v>416</v>
      </c>
      <c r="D108" s="90" t="s">
        <v>416</v>
      </c>
      <c r="E108" s="126">
        <f t="shared" si="14"/>
        <v>0</v>
      </c>
      <c r="F108" s="126">
        <f t="shared" si="15"/>
        <v>0</v>
      </c>
      <c r="G108" s="126">
        <f t="shared" si="16"/>
        <v>0</v>
      </c>
      <c r="H108" s="126">
        <f t="shared" si="17"/>
        <v>0</v>
      </c>
      <c r="I108" s="126">
        <f t="shared" si="18"/>
        <v>0</v>
      </c>
      <c r="J108" s="126">
        <f t="shared" si="19"/>
        <v>0</v>
      </c>
      <c r="K108" s="126">
        <f t="shared" si="20"/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0</v>
      </c>
      <c r="AM108" s="126">
        <v>0</v>
      </c>
      <c r="AN108" s="126">
        <f t="shared" si="24"/>
        <v>0</v>
      </c>
      <c r="AO108" s="126">
        <f t="shared" si="6"/>
        <v>0</v>
      </c>
      <c r="AP108" s="126">
        <f t="shared" si="7"/>
        <v>0</v>
      </c>
      <c r="AQ108" s="126">
        <f t="shared" si="8"/>
        <v>0</v>
      </c>
      <c r="AR108" s="126">
        <f t="shared" si="9"/>
        <v>0</v>
      </c>
      <c r="AS108" s="126">
        <f t="shared" si="10"/>
        <v>0</v>
      </c>
      <c r="AT108" s="126">
        <f t="shared" si="11"/>
        <v>0</v>
      </c>
      <c r="AU108" s="126">
        <v>0</v>
      </c>
      <c r="AV108" s="126">
        <v>0</v>
      </c>
      <c r="AW108" s="126">
        <v>0</v>
      </c>
      <c r="AX108" s="126">
        <v>0</v>
      </c>
      <c r="AY108" s="126">
        <v>0</v>
      </c>
      <c r="AZ108" s="126">
        <v>0</v>
      </c>
      <c r="BA108" s="126">
        <v>0</v>
      </c>
      <c r="BB108" s="126">
        <v>0</v>
      </c>
      <c r="BC108" s="126">
        <v>0</v>
      </c>
      <c r="BD108" s="126">
        <v>0</v>
      </c>
      <c r="BE108" s="126">
        <v>0</v>
      </c>
      <c r="BF108" s="126">
        <v>0</v>
      </c>
      <c r="BG108" s="126">
        <v>0</v>
      </c>
      <c r="BH108" s="126">
        <v>0</v>
      </c>
      <c r="BI108" s="126">
        <v>0</v>
      </c>
      <c r="BJ108" s="126">
        <v>0</v>
      </c>
      <c r="BK108" s="126">
        <v>0</v>
      </c>
      <c r="BL108" s="126">
        <v>0</v>
      </c>
      <c r="BM108" s="126">
        <v>0</v>
      </c>
      <c r="BN108" s="126">
        <v>0</v>
      </c>
      <c r="BO108" s="126">
        <v>0</v>
      </c>
      <c r="BP108" s="126">
        <v>0</v>
      </c>
      <c r="BQ108" s="126">
        <v>0</v>
      </c>
      <c r="BR108" s="126">
        <v>0</v>
      </c>
      <c r="BS108" s="126">
        <v>0</v>
      </c>
      <c r="BT108" s="126">
        <v>0</v>
      </c>
      <c r="BU108" s="126">
        <v>0</v>
      </c>
      <c r="BV108" s="126">
        <v>0</v>
      </c>
      <c r="BW108" s="126">
        <f t="shared" si="26"/>
        <v>0</v>
      </c>
      <c r="BX108" s="126">
        <f t="shared" si="27"/>
        <v>0</v>
      </c>
      <c r="BY108" s="126">
        <f t="shared" si="28"/>
        <v>0</v>
      </c>
      <c r="BZ108" s="126">
        <f t="shared" si="29"/>
        <v>0</v>
      </c>
      <c r="CA108" s="126">
        <f t="shared" si="30"/>
        <v>0</v>
      </c>
      <c r="CB108" s="126">
        <f t="shared" si="31"/>
        <v>0</v>
      </c>
      <c r="CC108" s="126">
        <f t="shared" si="32"/>
        <v>0</v>
      </c>
      <c r="CD108" s="101" t="s">
        <v>416</v>
      </c>
    </row>
    <row r="109" spans="1:82" s="11" customFormat="1" ht="31.5">
      <c r="A109" s="94" t="s">
        <v>479</v>
      </c>
      <c r="B109" s="95" t="s">
        <v>480</v>
      </c>
      <c r="C109" s="90" t="s">
        <v>416</v>
      </c>
      <c r="D109" s="90" t="s">
        <v>416</v>
      </c>
      <c r="E109" s="126">
        <f t="shared" si="14"/>
        <v>0</v>
      </c>
      <c r="F109" s="126">
        <f t="shared" si="15"/>
        <v>0</v>
      </c>
      <c r="G109" s="126">
        <f t="shared" si="16"/>
        <v>0</v>
      </c>
      <c r="H109" s="126">
        <f t="shared" si="17"/>
        <v>0</v>
      </c>
      <c r="I109" s="126">
        <f t="shared" si="18"/>
        <v>0</v>
      </c>
      <c r="J109" s="126">
        <f t="shared" si="19"/>
        <v>0</v>
      </c>
      <c r="K109" s="126">
        <f t="shared" si="20"/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6">
        <v>0</v>
      </c>
      <c r="AN109" s="126">
        <f t="shared" si="24"/>
        <v>0</v>
      </c>
      <c r="AO109" s="126">
        <f t="shared" si="6"/>
        <v>0</v>
      </c>
      <c r="AP109" s="126">
        <f t="shared" si="7"/>
        <v>0</v>
      </c>
      <c r="AQ109" s="126">
        <f t="shared" si="8"/>
        <v>0</v>
      </c>
      <c r="AR109" s="126">
        <f t="shared" si="9"/>
        <v>0</v>
      </c>
      <c r="AS109" s="126">
        <f t="shared" si="10"/>
        <v>0</v>
      </c>
      <c r="AT109" s="126">
        <f t="shared" si="11"/>
        <v>0</v>
      </c>
      <c r="AU109" s="126">
        <v>0</v>
      </c>
      <c r="AV109" s="126">
        <v>0</v>
      </c>
      <c r="AW109" s="126">
        <v>0</v>
      </c>
      <c r="AX109" s="126">
        <v>0</v>
      </c>
      <c r="AY109" s="126">
        <v>0</v>
      </c>
      <c r="AZ109" s="126">
        <v>0</v>
      </c>
      <c r="BA109" s="126">
        <v>0</v>
      </c>
      <c r="BB109" s="126">
        <v>0</v>
      </c>
      <c r="BC109" s="126">
        <v>0</v>
      </c>
      <c r="BD109" s="126">
        <v>0</v>
      </c>
      <c r="BE109" s="126">
        <v>0</v>
      </c>
      <c r="BF109" s="126">
        <v>0</v>
      </c>
      <c r="BG109" s="126">
        <v>0</v>
      </c>
      <c r="BH109" s="126">
        <v>0</v>
      </c>
      <c r="BI109" s="126">
        <v>0</v>
      </c>
      <c r="BJ109" s="126">
        <v>0</v>
      </c>
      <c r="BK109" s="126">
        <v>0</v>
      </c>
      <c r="BL109" s="126">
        <v>0</v>
      </c>
      <c r="BM109" s="126">
        <v>0</v>
      </c>
      <c r="BN109" s="126">
        <v>0</v>
      </c>
      <c r="BO109" s="126">
        <v>0</v>
      </c>
      <c r="BP109" s="126">
        <v>0</v>
      </c>
      <c r="BQ109" s="126">
        <v>0</v>
      </c>
      <c r="BR109" s="126">
        <v>0</v>
      </c>
      <c r="BS109" s="126">
        <v>0</v>
      </c>
      <c r="BT109" s="126">
        <v>0</v>
      </c>
      <c r="BU109" s="126">
        <v>0</v>
      </c>
      <c r="BV109" s="126">
        <v>0</v>
      </c>
      <c r="BW109" s="126">
        <f t="shared" si="26"/>
        <v>0</v>
      </c>
      <c r="BX109" s="126">
        <f t="shared" si="27"/>
        <v>0</v>
      </c>
      <c r="BY109" s="126">
        <f t="shared" si="28"/>
        <v>0</v>
      </c>
      <c r="BZ109" s="126">
        <f t="shared" si="29"/>
        <v>0</v>
      </c>
      <c r="CA109" s="126">
        <f t="shared" si="30"/>
        <v>0</v>
      </c>
      <c r="CB109" s="126">
        <f t="shared" si="31"/>
        <v>0</v>
      </c>
      <c r="CC109" s="126">
        <f t="shared" si="32"/>
        <v>0</v>
      </c>
      <c r="CD109" s="101" t="s">
        <v>416</v>
      </c>
    </row>
    <row r="110" spans="1:82" s="11" customFormat="1" ht="31.5">
      <c r="A110" s="108" t="s">
        <v>481</v>
      </c>
      <c r="B110" s="109" t="s">
        <v>257</v>
      </c>
      <c r="C110" s="110" t="s">
        <v>416</v>
      </c>
      <c r="D110" s="110" t="s">
        <v>416</v>
      </c>
      <c r="E110" s="117">
        <f t="shared" si="14"/>
        <v>0</v>
      </c>
      <c r="F110" s="117">
        <f t="shared" si="15"/>
        <v>0</v>
      </c>
      <c r="G110" s="117">
        <f t="shared" si="16"/>
        <v>0</v>
      </c>
      <c r="H110" s="117">
        <f t="shared" si="17"/>
        <v>0</v>
      </c>
      <c r="I110" s="117">
        <f t="shared" si="18"/>
        <v>0</v>
      </c>
      <c r="J110" s="117">
        <f t="shared" si="19"/>
        <v>0</v>
      </c>
      <c r="K110" s="117">
        <f t="shared" si="20"/>
        <v>0</v>
      </c>
      <c r="L110" s="117">
        <v>0</v>
      </c>
      <c r="M110" s="117">
        <v>0</v>
      </c>
      <c r="N110" s="117">
        <v>0</v>
      </c>
      <c r="O110" s="117">
        <v>0</v>
      </c>
      <c r="P110" s="117">
        <v>0</v>
      </c>
      <c r="Q110" s="117">
        <v>0</v>
      </c>
      <c r="R110" s="117">
        <v>0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0</v>
      </c>
      <c r="AK110" s="117">
        <v>0</v>
      </c>
      <c r="AL110" s="117">
        <v>0</v>
      </c>
      <c r="AM110" s="117">
        <v>0</v>
      </c>
      <c r="AN110" s="117">
        <f t="shared" si="24"/>
        <v>0</v>
      </c>
      <c r="AO110" s="117">
        <f t="shared" si="6"/>
        <v>0</v>
      </c>
      <c r="AP110" s="117">
        <f t="shared" si="7"/>
        <v>0</v>
      </c>
      <c r="AQ110" s="117">
        <f t="shared" si="8"/>
        <v>0</v>
      </c>
      <c r="AR110" s="117">
        <f t="shared" si="9"/>
        <v>0</v>
      </c>
      <c r="AS110" s="117">
        <f t="shared" si="10"/>
        <v>0</v>
      </c>
      <c r="AT110" s="117">
        <f t="shared" si="11"/>
        <v>0</v>
      </c>
      <c r="AU110" s="117">
        <v>0</v>
      </c>
      <c r="AV110" s="117">
        <v>0</v>
      </c>
      <c r="AW110" s="117">
        <v>0</v>
      </c>
      <c r="AX110" s="117">
        <v>0</v>
      </c>
      <c r="AY110" s="117">
        <v>0</v>
      </c>
      <c r="AZ110" s="117">
        <v>0</v>
      </c>
      <c r="BA110" s="117">
        <v>0</v>
      </c>
      <c r="BB110" s="117">
        <v>0</v>
      </c>
      <c r="BC110" s="117">
        <v>0</v>
      </c>
      <c r="BD110" s="117">
        <v>0</v>
      </c>
      <c r="BE110" s="117">
        <v>0</v>
      </c>
      <c r="BF110" s="117">
        <v>0</v>
      </c>
      <c r="BG110" s="117">
        <v>0</v>
      </c>
      <c r="BH110" s="117">
        <v>0</v>
      </c>
      <c r="BI110" s="117">
        <v>0</v>
      </c>
      <c r="BJ110" s="117">
        <v>0</v>
      </c>
      <c r="BK110" s="117">
        <v>0</v>
      </c>
      <c r="BL110" s="117">
        <v>0</v>
      </c>
      <c r="BM110" s="117">
        <v>0</v>
      </c>
      <c r="BN110" s="117">
        <v>0</v>
      </c>
      <c r="BO110" s="117">
        <v>0</v>
      </c>
      <c r="BP110" s="117">
        <v>0</v>
      </c>
      <c r="BQ110" s="117">
        <v>0</v>
      </c>
      <c r="BR110" s="117">
        <v>0</v>
      </c>
      <c r="BS110" s="117">
        <v>0</v>
      </c>
      <c r="BT110" s="117">
        <v>0</v>
      </c>
      <c r="BU110" s="117">
        <v>0</v>
      </c>
      <c r="BV110" s="117">
        <v>0</v>
      </c>
      <c r="BW110" s="117">
        <f t="shared" si="26"/>
        <v>0</v>
      </c>
      <c r="BX110" s="117">
        <f t="shared" si="27"/>
        <v>0</v>
      </c>
      <c r="BY110" s="117">
        <f t="shared" si="28"/>
        <v>0</v>
      </c>
      <c r="BZ110" s="117">
        <f t="shared" si="29"/>
        <v>0</v>
      </c>
      <c r="CA110" s="117">
        <f t="shared" si="30"/>
        <v>0</v>
      </c>
      <c r="CB110" s="117">
        <f t="shared" si="31"/>
        <v>0</v>
      </c>
      <c r="CC110" s="117">
        <f t="shared" si="32"/>
        <v>0</v>
      </c>
      <c r="CD110" s="101" t="s">
        <v>416</v>
      </c>
    </row>
    <row r="111" spans="1:82" s="11" customFormat="1" ht="63">
      <c r="A111" s="108" t="s">
        <v>258</v>
      </c>
      <c r="B111" s="112" t="s">
        <v>259</v>
      </c>
      <c r="C111" s="110" t="s">
        <v>260</v>
      </c>
      <c r="D111" s="110" t="s">
        <v>416</v>
      </c>
      <c r="E111" s="117">
        <f t="shared" si="14"/>
        <v>0</v>
      </c>
      <c r="F111" s="117">
        <f t="shared" si="15"/>
        <v>0</v>
      </c>
      <c r="G111" s="117">
        <f t="shared" si="16"/>
        <v>0</v>
      </c>
      <c r="H111" s="117">
        <f t="shared" si="17"/>
        <v>0</v>
      </c>
      <c r="I111" s="117">
        <f t="shared" si="18"/>
        <v>0</v>
      </c>
      <c r="J111" s="117">
        <f t="shared" si="19"/>
        <v>0</v>
      </c>
      <c r="K111" s="117">
        <f t="shared" si="20"/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17">
        <v>0</v>
      </c>
      <c r="S111" s="117">
        <v>0</v>
      </c>
      <c r="T111" s="117">
        <v>0</v>
      </c>
      <c r="U111" s="117">
        <v>0</v>
      </c>
      <c r="V111" s="117">
        <v>0</v>
      </c>
      <c r="W111" s="117">
        <v>0</v>
      </c>
      <c r="X111" s="117">
        <v>0</v>
      </c>
      <c r="Y111" s="117">
        <v>0</v>
      </c>
      <c r="Z111" s="117">
        <v>0</v>
      </c>
      <c r="AA111" s="117">
        <v>0</v>
      </c>
      <c r="AB111" s="117">
        <v>0</v>
      </c>
      <c r="AC111" s="117">
        <v>0</v>
      </c>
      <c r="AD111" s="117">
        <v>0</v>
      </c>
      <c r="AE111" s="117">
        <v>0</v>
      </c>
      <c r="AF111" s="117">
        <v>0</v>
      </c>
      <c r="AG111" s="117">
        <v>0</v>
      </c>
      <c r="AH111" s="117">
        <v>0</v>
      </c>
      <c r="AI111" s="117">
        <v>0</v>
      </c>
      <c r="AJ111" s="117">
        <v>0</v>
      </c>
      <c r="AK111" s="117">
        <v>0</v>
      </c>
      <c r="AL111" s="117">
        <v>0</v>
      </c>
      <c r="AM111" s="117">
        <v>0</v>
      </c>
      <c r="AN111" s="117">
        <f t="shared" si="24"/>
        <v>0</v>
      </c>
      <c r="AO111" s="117">
        <f t="shared" ref="AO111:AT111" si="213">AV111+BC111+BJ111+BQ111</f>
        <v>0</v>
      </c>
      <c r="AP111" s="117">
        <f t="shared" si="213"/>
        <v>0</v>
      </c>
      <c r="AQ111" s="117">
        <f t="shared" si="213"/>
        <v>0</v>
      </c>
      <c r="AR111" s="117">
        <f t="shared" si="213"/>
        <v>0</v>
      </c>
      <c r="AS111" s="117">
        <f t="shared" si="213"/>
        <v>0</v>
      </c>
      <c r="AT111" s="117">
        <f t="shared" si="213"/>
        <v>0</v>
      </c>
      <c r="AU111" s="117">
        <v>0</v>
      </c>
      <c r="AV111" s="117">
        <v>0</v>
      </c>
      <c r="AW111" s="117">
        <v>0</v>
      </c>
      <c r="AX111" s="117">
        <v>0</v>
      </c>
      <c r="AY111" s="117">
        <v>0</v>
      </c>
      <c r="AZ111" s="117">
        <v>0</v>
      </c>
      <c r="BA111" s="117">
        <v>0</v>
      </c>
      <c r="BB111" s="117">
        <v>0</v>
      </c>
      <c r="BC111" s="117">
        <v>0</v>
      </c>
      <c r="BD111" s="117">
        <v>0</v>
      </c>
      <c r="BE111" s="117">
        <v>0</v>
      </c>
      <c r="BF111" s="117">
        <v>0</v>
      </c>
      <c r="BG111" s="117">
        <v>0</v>
      </c>
      <c r="BH111" s="117">
        <v>0</v>
      </c>
      <c r="BI111" s="117">
        <v>0</v>
      </c>
      <c r="BJ111" s="117">
        <v>0</v>
      </c>
      <c r="BK111" s="117">
        <v>0</v>
      </c>
      <c r="BL111" s="117">
        <v>0</v>
      </c>
      <c r="BM111" s="117">
        <v>0</v>
      </c>
      <c r="BN111" s="117">
        <v>0</v>
      </c>
      <c r="BO111" s="117">
        <v>0</v>
      </c>
      <c r="BP111" s="117">
        <v>0</v>
      </c>
      <c r="BQ111" s="117">
        <v>0</v>
      </c>
      <c r="BR111" s="117">
        <v>0</v>
      </c>
      <c r="BS111" s="117">
        <v>0</v>
      </c>
      <c r="BT111" s="117">
        <v>0</v>
      </c>
      <c r="BU111" s="117">
        <v>0</v>
      </c>
      <c r="BV111" s="117">
        <v>0</v>
      </c>
      <c r="BW111" s="117">
        <f t="shared" si="26"/>
        <v>0</v>
      </c>
      <c r="BX111" s="117">
        <f t="shared" si="27"/>
        <v>0</v>
      </c>
      <c r="BY111" s="117">
        <f t="shared" si="28"/>
        <v>0</v>
      </c>
      <c r="BZ111" s="117">
        <f t="shared" si="29"/>
        <v>0</v>
      </c>
      <c r="CA111" s="117">
        <f t="shared" si="30"/>
        <v>0</v>
      </c>
      <c r="CB111" s="117">
        <f t="shared" si="31"/>
        <v>0</v>
      </c>
      <c r="CC111" s="117">
        <f t="shared" si="32"/>
        <v>0</v>
      </c>
      <c r="CD111" s="101" t="s">
        <v>416</v>
      </c>
    </row>
    <row r="112" spans="1:82" s="11" customFormat="1" ht="63" hidden="1">
      <c r="A112" s="108" t="s">
        <v>261</v>
      </c>
      <c r="B112" s="112" t="s">
        <v>262</v>
      </c>
      <c r="C112" s="110" t="s">
        <v>263</v>
      </c>
      <c r="D112" s="110" t="s">
        <v>416</v>
      </c>
      <c r="E112" s="117" t="s">
        <v>416</v>
      </c>
      <c r="F112" s="117" t="s">
        <v>416</v>
      </c>
      <c r="G112" s="117" t="s">
        <v>416</v>
      </c>
      <c r="H112" s="117" t="s">
        <v>416</v>
      </c>
      <c r="I112" s="117" t="s">
        <v>416</v>
      </c>
      <c r="J112" s="117" t="s">
        <v>416</v>
      </c>
      <c r="K112" s="117" t="s">
        <v>416</v>
      </c>
      <c r="L112" s="117" t="s">
        <v>416</v>
      </c>
      <c r="M112" s="117" t="s">
        <v>416</v>
      </c>
      <c r="N112" s="117" t="s">
        <v>416</v>
      </c>
      <c r="O112" s="117" t="s">
        <v>416</v>
      </c>
      <c r="P112" s="117" t="s">
        <v>416</v>
      </c>
      <c r="Q112" s="117" t="s">
        <v>416</v>
      </c>
      <c r="R112" s="117" t="s">
        <v>416</v>
      </c>
      <c r="S112" s="117" t="s">
        <v>416</v>
      </c>
      <c r="T112" s="117" t="s">
        <v>416</v>
      </c>
      <c r="U112" s="117" t="s">
        <v>416</v>
      </c>
      <c r="V112" s="117" t="s">
        <v>416</v>
      </c>
      <c r="W112" s="117" t="s">
        <v>416</v>
      </c>
      <c r="X112" s="117" t="s">
        <v>416</v>
      </c>
      <c r="Y112" s="117" t="s">
        <v>416</v>
      </c>
      <c r="Z112" s="117" t="s">
        <v>416</v>
      </c>
      <c r="AA112" s="117" t="s">
        <v>416</v>
      </c>
      <c r="AB112" s="117" t="s">
        <v>416</v>
      </c>
      <c r="AC112" s="117" t="s">
        <v>416</v>
      </c>
      <c r="AD112" s="117" t="s">
        <v>416</v>
      </c>
      <c r="AE112" s="117" t="s">
        <v>416</v>
      </c>
      <c r="AF112" s="117" t="s">
        <v>416</v>
      </c>
      <c r="AG112" s="117" t="s">
        <v>416</v>
      </c>
      <c r="AH112" s="117" t="s">
        <v>416</v>
      </c>
      <c r="AI112" s="117" t="s">
        <v>416</v>
      </c>
      <c r="AJ112" s="117" t="s">
        <v>416</v>
      </c>
      <c r="AK112" s="117" t="s">
        <v>416</v>
      </c>
      <c r="AL112" s="117" t="s">
        <v>416</v>
      </c>
      <c r="AM112" s="117" t="s">
        <v>416</v>
      </c>
      <c r="AN112" s="117" t="s">
        <v>416</v>
      </c>
      <c r="AO112" s="117" t="s">
        <v>416</v>
      </c>
      <c r="AP112" s="117" t="s">
        <v>416</v>
      </c>
      <c r="AQ112" s="117" t="s">
        <v>416</v>
      </c>
      <c r="AR112" s="117" t="s">
        <v>416</v>
      </c>
      <c r="AS112" s="117" t="s">
        <v>416</v>
      </c>
      <c r="AT112" s="117" t="s">
        <v>416</v>
      </c>
      <c r="AU112" s="117" t="s">
        <v>416</v>
      </c>
      <c r="AV112" s="117" t="s">
        <v>416</v>
      </c>
      <c r="AW112" s="117" t="s">
        <v>416</v>
      </c>
      <c r="AX112" s="117" t="s">
        <v>416</v>
      </c>
      <c r="AY112" s="117" t="s">
        <v>416</v>
      </c>
      <c r="AZ112" s="117" t="s">
        <v>416</v>
      </c>
      <c r="BA112" s="117" t="s">
        <v>416</v>
      </c>
      <c r="BB112" s="117" t="s">
        <v>416</v>
      </c>
      <c r="BC112" s="117" t="s">
        <v>416</v>
      </c>
      <c r="BD112" s="117" t="s">
        <v>416</v>
      </c>
      <c r="BE112" s="117" t="s">
        <v>416</v>
      </c>
      <c r="BF112" s="117" t="s">
        <v>416</v>
      </c>
      <c r="BG112" s="117" t="s">
        <v>416</v>
      </c>
      <c r="BH112" s="117" t="s">
        <v>416</v>
      </c>
      <c r="BI112" s="117" t="s">
        <v>416</v>
      </c>
      <c r="BJ112" s="117" t="s">
        <v>416</v>
      </c>
      <c r="BK112" s="117" t="s">
        <v>416</v>
      </c>
      <c r="BL112" s="117" t="s">
        <v>416</v>
      </c>
      <c r="BM112" s="117" t="s">
        <v>416</v>
      </c>
      <c r="BN112" s="117" t="s">
        <v>416</v>
      </c>
      <c r="BO112" s="117" t="s">
        <v>416</v>
      </c>
      <c r="BP112" s="117" t="s">
        <v>416</v>
      </c>
      <c r="BQ112" s="117" t="s">
        <v>416</v>
      </c>
      <c r="BR112" s="117" t="s">
        <v>416</v>
      </c>
      <c r="BS112" s="117" t="s">
        <v>416</v>
      </c>
      <c r="BT112" s="117" t="s">
        <v>416</v>
      </c>
      <c r="BU112" s="117" t="s">
        <v>416</v>
      </c>
      <c r="BV112" s="117" t="s">
        <v>416</v>
      </c>
      <c r="BW112" s="117" t="s">
        <v>416</v>
      </c>
      <c r="BX112" s="117" t="s">
        <v>416</v>
      </c>
      <c r="BY112" s="117" t="s">
        <v>416</v>
      </c>
      <c r="BZ112" s="117" t="s">
        <v>416</v>
      </c>
      <c r="CA112" s="117" t="s">
        <v>416</v>
      </c>
      <c r="CB112" s="117" t="s">
        <v>416</v>
      </c>
      <c r="CC112" s="117" t="s">
        <v>416</v>
      </c>
      <c r="CD112" s="101" t="s">
        <v>416</v>
      </c>
    </row>
    <row r="113" spans="1:82" s="11" customFormat="1" ht="94.5">
      <c r="A113" s="108" t="s">
        <v>261</v>
      </c>
      <c r="B113" s="115" t="s">
        <v>265</v>
      </c>
      <c r="C113" s="110" t="s">
        <v>266</v>
      </c>
      <c r="D113" s="110" t="s">
        <v>416</v>
      </c>
      <c r="E113" s="117">
        <f t="shared" ref="E113:K113" si="214">L113+S113+Z113+AG113</f>
        <v>0</v>
      </c>
      <c r="F113" s="117">
        <f t="shared" si="214"/>
        <v>0</v>
      </c>
      <c r="G113" s="117">
        <f t="shared" si="214"/>
        <v>0</v>
      </c>
      <c r="H113" s="117">
        <f t="shared" si="214"/>
        <v>0</v>
      </c>
      <c r="I113" s="117">
        <f t="shared" si="214"/>
        <v>0</v>
      </c>
      <c r="J113" s="117">
        <f t="shared" si="214"/>
        <v>0</v>
      </c>
      <c r="K113" s="117">
        <f t="shared" si="214"/>
        <v>0</v>
      </c>
      <c r="L113" s="117">
        <v>0</v>
      </c>
      <c r="M113" s="117">
        <v>0</v>
      </c>
      <c r="N113" s="117">
        <v>0</v>
      </c>
      <c r="O113" s="117">
        <v>0</v>
      </c>
      <c r="P113" s="117">
        <v>0</v>
      </c>
      <c r="Q113" s="117">
        <v>0</v>
      </c>
      <c r="R113" s="117">
        <v>0</v>
      </c>
      <c r="S113" s="117">
        <v>0</v>
      </c>
      <c r="T113" s="117">
        <v>0</v>
      </c>
      <c r="U113" s="117">
        <v>0</v>
      </c>
      <c r="V113" s="117">
        <v>0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0</v>
      </c>
      <c r="AH113" s="117">
        <v>0</v>
      </c>
      <c r="AI113" s="117">
        <v>0</v>
      </c>
      <c r="AJ113" s="117">
        <v>0</v>
      </c>
      <c r="AK113" s="117">
        <v>0</v>
      </c>
      <c r="AL113" s="117">
        <v>0</v>
      </c>
      <c r="AM113" s="117">
        <v>0</v>
      </c>
      <c r="AN113" s="117">
        <f t="shared" ref="AN113:AT113" si="215">AU113+BB113+BI113+BP113</f>
        <v>0</v>
      </c>
      <c r="AO113" s="117">
        <f t="shared" si="215"/>
        <v>0</v>
      </c>
      <c r="AP113" s="117">
        <f t="shared" si="215"/>
        <v>0</v>
      </c>
      <c r="AQ113" s="117">
        <f t="shared" si="215"/>
        <v>0</v>
      </c>
      <c r="AR113" s="117">
        <f t="shared" si="215"/>
        <v>0</v>
      </c>
      <c r="AS113" s="117">
        <f t="shared" si="215"/>
        <v>0</v>
      </c>
      <c r="AT113" s="117">
        <f t="shared" si="215"/>
        <v>0</v>
      </c>
      <c r="AU113" s="117">
        <v>0</v>
      </c>
      <c r="AV113" s="117">
        <v>0</v>
      </c>
      <c r="AW113" s="117">
        <v>0</v>
      </c>
      <c r="AX113" s="117">
        <v>0</v>
      </c>
      <c r="AY113" s="117">
        <v>0</v>
      </c>
      <c r="AZ113" s="117">
        <v>0</v>
      </c>
      <c r="BA113" s="117">
        <v>0</v>
      </c>
      <c r="BB113" s="117">
        <v>0</v>
      </c>
      <c r="BC113" s="117">
        <v>0</v>
      </c>
      <c r="BD113" s="117">
        <v>0</v>
      </c>
      <c r="BE113" s="117">
        <v>0</v>
      </c>
      <c r="BF113" s="117">
        <v>0</v>
      </c>
      <c r="BG113" s="117">
        <v>0</v>
      </c>
      <c r="BH113" s="117">
        <v>0</v>
      </c>
      <c r="BI113" s="117">
        <v>0</v>
      </c>
      <c r="BJ113" s="117">
        <v>0</v>
      </c>
      <c r="BK113" s="117">
        <v>0</v>
      </c>
      <c r="BL113" s="117">
        <v>0</v>
      </c>
      <c r="BM113" s="117">
        <v>0</v>
      </c>
      <c r="BN113" s="117">
        <v>0</v>
      </c>
      <c r="BO113" s="117">
        <v>0</v>
      </c>
      <c r="BP113" s="117">
        <v>0</v>
      </c>
      <c r="BQ113" s="117">
        <v>0</v>
      </c>
      <c r="BR113" s="117">
        <v>0</v>
      </c>
      <c r="BS113" s="117">
        <v>0</v>
      </c>
      <c r="BT113" s="117">
        <v>0</v>
      </c>
      <c r="BU113" s="117">
        <v>0</v>
      </c>
      <c r="BV113" s="117">
        <v>0</v>
      </c>
      <c r="BW113" s="117">
        <f t="shared" ref="BW113:CC113" si="216">AN113-E113</f>
        <v>0</v>
      </c>
      <c r="BX113" s="117">
        <f t="shared" si="216"/>
        <v>0</v>
      </c>
      <c r="BY113" s="117">
        <f t="shared" si="216"/>
        <v>0</v>
      </c>
      <c r="BZ113" s="117">
        <f t="shared" si="216"/>
        <v>0</v>
      </c>
      <c r="CA113" s="117">
        <f t="shared" si="216"/>
        <v>0</v>
      </c>
      <c r="CB113" s="117">
        <f t="shared" si="216"/>
        <v>0</v>
      </c>
      <c r="CC113" s="117">
        <f t="shared" si="216"/>
        <v>0</v>
      </c>
      <c r="CD113" s="101" t="s">
        <v>416</v>
      </c>
    </row>
    <row r="114" spans="1:82" s="11" customFormat="1" ht="94.5" hidden="1">
      <c r="A114" s="108" t="s">
        <v>267</v>
      </c>
      <c r="B114" s="112" t="s">
        <v>268</v>
      </c>
      <c r="C114" s="110" t="s">
        <v>269</v>
      </c>
      <c r="D114" s="110" t="s">
        <v>416</v>
      </c>
      <c r="E114" s="130" t="s">
        <v>416</v>
      </c>
      <c r="F114" s="130" t="s">
        <v>416</v>
      </c>
      <c r="G114" s="130" t="s">
        <v>416</v>
      </c>
      <c r="H114" s="130" t="s">
        <v>416</v>
      </c>
      <c r="I114" s="130" t="s">
        <v>416</v>
      </c>
      <c r="J114" s="130" t="s">
        <v>416</v>
      </c>
      <c r="K114" s="130" t="s">
        <v>416</v>
      </c>
      <c r="L114" s="130" t="s">
        <v>416</v>
      </c>
      <c r="M114" s="130" t="s">
        <v>416</v>
      </c>
      <c r="N114" s="130" t="s">
        <v>416</v>
      </c>
      <c r="O114" s="130" t="s">
        <v>416</v>
      </c>
      <c r="P114" s="130" t="s">
        <v>416</v>
      </c>
      <c r="Q114" s="130" t="s">
        <v>416</v>
      </c>
      <c r="R114" s="130" t="s">
        <v>416</v>
      </c>
      <c r="S114" s="130" t="s">
        <v>416</v>
      </c>
      <c r="T114" s="130" t="s">
        <v>416</v>
      </c>
      <c r="U114" s="130" t="s">
        <v>416</v>
      </c>
      <c r="V114" s="130" t="s">
        <v>416</v>
      </c>
      <c r="W114" s="130" t="s">
        <v>416</v>
      </c>
      <c r="X114" s="130" t="s">
        <v>416</v>
      </c>
      <c r="Y114" s="130" t="s">
        <v>416</v>
      </c>
      <c r="Z114" s="130" t="s">
        <v>416</v>
      </c>
      <c r="AA114" s="130" t="s">
        <v>416</v>
      </c>
      <c r="AB114" s="130" t="s">
        <v>416</v>
      </c>
      <c r="AC114" s="130" t="s">
        <v>416</v>
      </c>
      <c r="AD114" s="130" t="s">
        <v>416</v>
      </c>
      <c r="AE114" s="130" t="s">
        <v>416</v>
      </c>
      <c r="AF114" s="130" t="s">
        <v>416</v>
      </c>
      <c r="AG114" s="130" t="s">
        <v>416</v>
      </c>
      <c r="AH114" s="130" t="s">
        <v>416</v>
      </c>
      <c r="AI114" s="130" t="s">
        <v>416</v>
      </c>
      <c r="AJ114" s="130" t="s">
        <v>416</v>
      </c>
      <c r="AK114" s="130" t="s">
        <v>416</v>
      </c>
      <c r="AL114" s="130" t="s">
        <v>416</v>
      </c>
      <c r="AM114" s="130" t="s">
        <v>416</v>
      </c>
      <c r="AN114" s="130" t="s">
        <v>416</v>
      </c>
      <c r="AO114" s="130" t="s">
        <v>416</v>
      </c>
      <c r="AP114" s="130" t="s">
        <v>416</v>
      </c>
      <c r="AQ114" s="130" t="s">
        <v>416</v>
      </c>
      <c r="AR114" s="130" t="s">
        <v>416</v>
      </c>
      <c r="AS114" s="130" t="s">
        <v>416</v>
      </c>
      <c r="AT114" s="130" t="s">
        <v>416</v>
      </c>
      <c r="AU114" s="130" t="s">
        <v>416</v>
      </c>
      <c r="AV114" s="130" t="s">
        <v>416</v>
      </c>
      <c r="AW114" s="130" t="s">
        <v>416</v>
      </c>
      <c r="AX114" s="130" t="s">
        <v>416</v>
      </c>
      <c r="AY114" s="130" t="s">
        <v>416</v>
      </c>
      <c r="AZ114" s="130" t="s">
        <v>416</v>
      </c>
      <c r="BA114" s="130" t="s">
        <v>416</v>
      </c>
      <c r="BB114" s="130" t="s">
        <v>416</v>
      </c>
      <c r="BC114" s="130" t="s">
        <v>416</v>
      </c>
      <c r="BD114" s="130" t="s">
        <v>416</v>
      </c>
      <c r="BE114" s="130" t="s">
        <v>416</v>
      </c>
      <c r="BF114" s="130" t="s">
        <v>416</v>
      </c>
      <c r="BG114" s="130" t="s">
        <v>416</v>
      </c>
      <c r="BH114" s="130" t="s">
        <v>416</v>
      </c>
      <c r="BI114" s="130" t="s">
        <v>416</v>
      </c>
      <c r="BJ114" s="130" t="s">
        <v>416</v>
      </c>
      <c r="BK114" s="130" t="s">
        <v>416</v>
      </c>
      <c r="BL114" s="130" t="s">
        <v>416</v>
      </c>
      <c r="BM114" s="130" t="s">
        <v>416</v>
      </c>
      <c r="BN114" s="130" t="s">
        <v>416</v>
      </c>
      <c r="BO114" s="130" t="s">
        <v>416</v>
      </c>
      <c r="BP114" s="130" t="s">
        <v>416</v>
      </c>
      <c r="BQ114" s="130" t="s">
        <v>416</v>
      </c>
      <c r="BR114" s="130" t="s">
        <v>416</v>
      </c>
      <c r="BS114" s="130" t="s">
        <v>416</v>
      </c>
      <c r="BT114" s="130" t="s">
        <v>416</v>
      </c>
      <c r="BU114" s="130" t="s">
        <v>416</v>
      </c>
      <c r="BV114" s="130" t="s">
        <v>416</v>
      </c>
      <c r="BW114" s="130" t="s">
        <v>416</v>
      </c>
      <c r="BX114" s="130" t="s">
        <v>416</v>
      </c>
      <c r="BY114" s="130" t="s">
        <v>416</v>
      </c>
      <c r="BZ114" s="130" t="s">
        <v>416</v>
      </c>
      <c r="CA114" s="130" t="s">
        <v>416</v>
      </c>
      <c r="CB114" s="130" t="s">
        <v>416</v>
      </c>
      <c r="CC114" s="130" t="s">
        <v>416</v>
      </c>
      <c r="CD114" s="132" t="s">
        <v>416</v>
      </c>
    </row>
    <row r="115" spans="1:82" s="11" customFormat="1" hidden="1">
      <c r="A115" s="108" t="s">
        <v>482</v>
      </c>
      <c r="B115" s="109" t="s">
        <v>270</v>
      </c>
      <c r="C115" s="110" t="s">
        <v>271</v>
      </c>
      <c r="D115" s="110" t="s">
        <v>416</v>
      </c>
      <c r="E115" s="117">
        <f t="shared" ref="E115:K117" si="217">L115+S115+Z115+AG115</f>
        <v>0</v>
      </c>
      <c r="F115" s="117">
        <f t="shared" si="217"/>
        <v>0</v>
      </c>
      <c r="G115" s="117">
        <f t="shared" si="217"/>
        <v>0</v>
      </c>
      <c r="H115" s="117">
        <f t="shared" si="217"/>
        <v>0</v>
      </c>
      <c r="I115" s="117">
        <f t="shared" si="217"/>
        <v>0</v>
      </c>
      <c r="J115" s="117">
        <f t="shared" si="217"/>
        <v>0</v>
      </c>
      <c r="K115" s="117">
        <f t="shared" si="217"/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f t="shared" ref="AN115:AT117" si="218">AU115+BB115+BI115+BP115</f>
        <v>0</v>
      </c>
      <c r="AO115" s="117">
        <f t="shared" si="218"/>
        <v>0</v>
      </c>
      <c r="AP115" s="117">
        <f t="shared" si="218"/>
        <v>0</v>
      </c>
      <c r="AQ115" s="117">
        <f t="shared" si="218"/>
        <v>0</v>
      </c>
      <c r="AR115" s="117">
        <f t="shared" si="218"/>
        <v>0</v>
      </c>
      <c r="AS115" s="117">
        <f t="shared" si="218"/>
        <v>0</v>
      </c>
      <c r="AT115" s="117">
        <f t="shared" si="218"/>
        <v>0</v>
      </c>
      <c r="AU115" s="117">
        <v>0</v>
      </c>
      <c r="AV115" s="117">
        <v>0</v>
      </c>
      <c r="AW115" s="117">
        <v>0</v>
      </c>
      <c r="AX115" s="117">
        <v>0</v>
      </c>
      <c r="AY115" s="117">
        <v>0</v>
      </c>
      <c r="AZ115" s="117">
        <v>0</v>
      </c>
      <c r="BA115" s="117">
        <v>0</v>
      </c>
      <c r="BB115" s="117">
        <v>0</v>
      </c>
      <c r="BC115" s="117">
        <v>0</v>
      </c>
      <c r="BD115" s="117">
        <v>0</v>
      </c>
      <c r="BE115" s="117">
        <v>0</v>
      </c>
      <c r="BF115" s="117">
        <v>0</v>
      </c>
      <c r="BG115" s="117">
        <v>0</v>
      </c>
      <c r="BH115" s="117">
        <v>0</v>
      </c>
      <c r="BI115" s="117">
        <v>0</v>
      </c>
      <c r="BJ115" s="117">
        <v>0</v>
      </c>
      <c r="BK115" s="117">
        <v>0</v>
      </c>
      <c r="BL115" s="117">
        <v>0</v>
      </c>
      <c r="BM115" s="117">
        <v>0</v>
      </c>
      <c r="BN115" s="117">
        <v>0</v>
      </c>
      <c r="BO115" s="117">
        <v>0</v>
      </c>
      <c r="BP115" s="117">
        <v>0</v>
      </c>
      <c r="BQ115" s="117">
        <v>0</v>
      </c>
      <c r="BR115" s="117">
        <v>0</v>
      </c>
      <c r="BS115" s="117">
        <v>0</v>
      </c>
      <c r="BT115" s="117">
        <v>0</v>
      </c>
      <c r="BU115" s="117">
        <v>0</v>
      </c>
      <c r="BV115" s="117">
        <v>0</v>
      </c>
      <c r="BW115" s="117">
        <f t="shared" ref="BW115:CC117" si="219">AN115-E115</f>
        <v>0</v>
      </c>
      <c r="BX115" s="117">
        <f t="shared" si="219"/>
        <v>0</v>
      </c>
      <c r="BY115" s="117">
        <f t="shared" si="219"/>
        <v>0</v>
      </c>
      <c r="BZ115" s="117">
        <f t="shared" si="219"/>
        <v>0</v>
      </c>
      <c r="CA115" s="117">
        <f t="shared" si="219"/>
        <v>0</v>
      </c>
      <c r="CB115" s="117">
        <f t="shared" si="219"/>
        <v>0</v>
      </c>
      <c r="CC115" s="117">
        <f t="shared" si="219"/>
        <v>0</v>
      </c>
      <c r="CD115" s="131"/>
    </row>
    <row r="116" spans="1:82" s="11" customFormat="1" ht="31.5" hidden="1">
      <c r="A116" s="108" t="s">
        <v>272</v>
      </c>
      <c r="B116" s="109" t="s">
        <v>273</v>
      </c>
      <c r="C116" s="110" t="s">
        <v>274</v>
      </c>
      <c r="D116" s="110" t="s">
        <v>416</v>
      </c>
      <c r="E116" s="117">
        <f t="shared" si="217"/>
        <v>0</v>
      </c>
      <c r="F116" s="117">
        <f t="shared" si="217"/>
        <v>0</v>
      </c>
      <c r="G116" s="117">
        <f t="shared" si="217"/>
        <v>0</v>
      </c>
      <c r="H116" s="117">
        <f t="shared" si="217"/>
        <v>0</v>
      </c>
      <c r="I116" s="117">
        <f t="shared" si="217"/>
        <v>0</v>
      </c>
      <c r="J116" s="117">
        <f t="shared" si="217"/>
        <v>0</v>
      </c>
      <c r="K116" s="117">
        <f t="shared" si="217"/>
        <v>0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0</v>
      </c>
      <c r="V116" s="117">
        <v>0</v>
      </c>
      <c r="W116" s="117">
        <v>0</v>
      </c>
      <c r="X116" s="117">
        <v>0</v>
      </c>
      <c r="Y116" s="117">
        <v>0</v>
      </c>
      <c r="Z116" s="117">
        <v>0</v>
      </c>
      <c r="AA116" s="117">
        <v>0</v>
      </c>
      <c r="AB116" s="117">
        <v>0</v>
      </c>
      <c r="AC116" s="117">
        <v>0</v>
      </c>
      <c r="AD116" s="117">
        <v>0</v>
      </c>
      <c r="AE116" s="117">
        <v>0</v>
      </c>
      <c r="AF116" s="117">
        <v>0</v>
      </c>
      <c r="AG116" s="117">
        <v>0</v>
      </c>
      <c r="AH116" s="117">
        <v>0</v>
      </c>
      <c r="AI116" s="117">
        <v>0</v>
      </c>
      <c r="AJ116" s="117">
        <v>0</v>
      </c>
      <c r="AK116" s="117">
        <v>0</v>
      </c>
      <c r="AL116" s="117">
        <v>0</v>
      </c>
      <c r="AM116" s="117">
        <v>0</v>
      </c>
      <c r="AN116" s="117">
        <f t="shared" si="218"/>
        <v>0</v>
      </c>
      <c r="AO116" s="117">
        <f t="shared" si="218"/>
        <v>0</v>
      </c>
      <c r="AP116" s="117">
        <f t="shared" si="218"/>
        <v>0</v>
      </c>
      <c r="AQ116" s="117">
        <f t="shared" si="218"/>
        <v>0</v>
      </c>
      <c r="AR116" s="117">
        <f t="shared" si="218"/>
        <v>0</v>
      </c>
      <c r="AS116" s="117">
        <f t="shared" si="218"/>
        <v>0</v>
      </c>
      <c r="AT116" s="117">
        <f t="shared" si="218"/>
        <v>0</v>
      </c>
      <c r="AU116" s="117">
        <v>0</v>
      </c>
      <c r="AV116" s="117">
        <v>0</v>
      </c>
      <c r="AW116" s="117">
        <v>0</v>
      </c>
      <c r="AX116" s="117">
        <v>0</v>
      </c>
      <c r="AY116" s="117">
        <v>0</v>
      </c>
      <c r="AZ116" s="117">
        <v>0</v>
      </c>
      <c r="BA116" s="117">
        <v>0</v>
      </c>
      <c r="BB116" s="117">
        <v>0</v>
      </c>
      <c r="BC116" s="117">
        <v>0</v>
      </c>
      <c r="BD116" s="117">
        <v>0</v>
      </c>
      <c r="BE116" s="117">
        <v>0</v>
      </c>
      <c r="BF116" s="117">
        <v>0</v>
      </c>
      <c r="BG116" s="117">
        <v>0</v>
      </c>
      <c r="BH116" s="117">
        <v>0</v>
      </c>
      <c r="BI116" s="117">
        <v>0</v>
      </c>
      <c r="BJ116" s="117">
        <v>0</v>
      </c>
      <c r="BK116" s="117">
        <v>0</v>
      </c>
      <c r="BL116" s="117">
        <v>0</v>
      </c>
      <c r="BM116" s="117">
        <v>0</v>
      </c>
      <c r="BN116" s="117">
        <v>0</v>
      </c>
      <c r="BO116" s="117">
        <v>0</v>
      </c>
      <c r="BP116" s="117">
        <v>0</v>
      </c>
      <c r="BQ116" s="117">
        <v>0</v>
      </c>
      <c r="BR116" s="117">
        <v>0</v>
      </c>
      <c r="BS116" s="117">
        <v>0</v>
      </c>
      <c r="BT116" s="117">
        <v>0</v>
      </c>
      <c r="BU116" s="117">
        <v>0</v>
      </c>
      <c r="BV116" s="117">
        <v>0</v>
      </c>
      <c r="BW116" s="117">
        <f t="shared" si="219"/>
        <v>0</v>
      </c>
      <c r="BX116" s="117">
        <f t="shared" si="219"/>
        <v>0</v>
      </c>
      <c r="BY116" s="117">
        <f t="shared" si="219"/>
        <v>0</v>
      </c>
      <c r="BZ116" s="117">
        <f t="shared" si="219"/>
        <v>0</v>
      </c>
      <c r="CA116" s="117">
        <f t="shared" si="219"/>
        <v>0</v>
      </c>
      <c r="CB116" s="117">
        <f t="shared" si="219"/>
        <v>0</v>
      </c>
      <c r="CC116" s="117">
        <f t="shared" si="219"/>
        <v>0</v>
      </c>
      <c r="CD116" s="131"/>
    </row>
    <row r="117" spans="1:82" s="11" customFormat="1" ht="31.5" hidden="1">
      <c r="A117" s="108" t="s">
        <v>275</v>
      </c>
      <c r="B117" s="109" t="s">
        <v>276</v>
      </c>
      <c r="C117" s="110" t="s">
        <v>277</v>
      </c>
      <c r="D117" s="110" t="s">
        <v>416</v>
      </c>
      <c r="E117" s="117">
        <f t="shared" si="217"/>
        <v>0</v>
      </c>
      <c r="F117" s="117">
        <f t="shared" si="217"/>
        <v>0</v>
      </c>
      <c r="G117" s="117">
        <f t="shared" si="217"/>
        <v>0</v>
      </c>
      <c r="H117" s="117">
        <f t="shared" si="217"/>
        <v>0</v>
      </c>
      <c r="I117" s="117">
        <f t="shared" si="217"/>
        <v>0</v>
      </c>
      <c r="J117" s="117">
        <f t="shared" si="217"/>
        <v>0</v>
      </c>
      <c r="K117" s="117">
        <f t="shared" si="217"/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f t="shared" si="218"/>
        <v>0</v>
      </c>
      <c r="AO117" s="117">
        <f t="shared" si="218"/>
        <v>0</v>
      </c>
      <c r="AP117" s="117">
        <f t="shared" si="218"/>
        <v>0</v>
      </c>
      <c r="AQ117" s="117">
        <f t="shared" si="218"/>
        <v>0</v>
      </c>
      <c r="AR117" s="117">
        <f t="shared" si="218"/>
        <v>0</v>
      </c>
      <c r="AS117" s="117">
        <f t="shared" si="218"/>
        <v>0</v>
      </c>
      <c r="AT117" s="117">
        <f t="shared" si="218"/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>
        <v>0</v>
      </c>
      <c r="BA117" s="117">
        <v>0</v>
      </c>
      <c r="BB117" s="117">
        <v>0</v>
      </c>
      <c r="BC117" s="117">
        <v>0</v>
      </c>
      <c r="BD117" s="117">
        <v>0</v>
      </c>
      <c r="BE117" s="117">
        <v>0</v>
      </c>
      <c r="BF117" s="117">
        <v>0</v>
      </c>
      <c r="BG117" s="117">
        <v>0</v>
      </c>
      <c r="BH117" s="117">
        <v>0</v>
      </c>
      <c r="BI117" s="117">
        <v>0</v>
      </c>
      <c r="BJ117" s="117">
        <v>0</v>
      </c>
      <c r="BK117" s="117">
        <v>0</v>
      </c>
      <c r="BL117" s="117">
        <v>0</v>
      </c>
      <c r="BM117" s="117">
        <v>0</v>
      </c>
      <c r="BN117" s="117">
        <v>0</v>
      </c>
      <c r="BO117" s="117">
        <v>0</v>
      </c>
      <c r="BP117" s="117">
        <v>0</v>
      </c>
      <c r="BQ117" s="117">
        <v>0</v>
      </c>
      <c r="BR117" s="117">
        <v>0</v>
      </c>
      <c r="BS117" s="117">
        <v>0</v>
      </c>
      <c r="BT117" s="117">
        <v>0</v>
      </c>
      <c r="BU117" s="117">
        <v>0</v>
      </c>
      <c r="BV117" s="117">
        <v>0</v>
      </c>
      <c r="BW117" s="117">
        <f t="shared" si="219"/>
        <v>0</v>
      </c>
      <c r="BX117" s="117">
        <f t="shared" si="219"/>
        <v>0</v>
      </c>
      <c r="BY117" s="117">
        <f t="shared" si="219"/>
        <v>0</v>
      </c>
      <c r="BZ117" s="117">
        <f t="shared" si="219"/>
        <v>0</v>
      </c>
      <c r="CA117" s="117">
        <f t="shared" si="219"/>
        <v>0</v>
      </c>
      <c r="CB117" s="117">
        <f t="shared" si="219"/>
        <v>0</v>
      </c>
      <c r="CC117" s="117">
        <f t="shared" si="219"/>
        <v>0</v>
      </c>
      <c r="CD117" s="131"/>
    </row>
    <row r="119" spans="1:82">
      <c r="A119" s="1" t="s">
        <v>568</v>
      </c>
    </row>
  </sheetData>
  <autoFilter ref="A22:CD22"/>
  <mergeCells count="26">
    <mergeCell ref="BW18:CC20"/>
    <mergeCell ref="CD18:CD21"/>
    <mergeCell ref="A6:Y6"/>
    <mergeCell ref="A7:Z7"/>
    <mergeCell ref="A18:A21"/>
    <mergeCell ref="B18:B21"/>
    <mergeCell ref="C18:C21"/>
    <mergeCell ref="S20:Y20"/>
    <mergeCell ref="Z20:AF20"/>
    <mergeCell ref="D18:D21"/>
    <mergeCell ref="E20:K20"/>
    <mergeCell ref="L20:R20"/>
    <mergeCell ref="A12:T12"/>
    <mergeCell ref="A14:T14"/>
    <mergeCell ref="A15:T15"/>
    <mergeCell ref="A8:Z8"/>
    <mergeCell ref="A10:Z10"/>
    <mergeCell ref="AG20:AM20"/>
    <mergeCell ref="E19:AM19"/>
    <mergeCell ref="E18:BV18"/>
    <mergeCell ref="AN19:BV19"/>
    <mergeCell ref="AN20:AT20"/>
    <mergeCell ref="AU20:BA20"/>
    <mergeCell ref="BB20:BH20"/>
    <mergeCell ref="BI20:BO20"/>
    <mergeCell ref="BP20:BV20"/>
  </mergeCells>
  <phoneticPr fontId="5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84"/>
  <sheetViews>
    <sheetView topLeftCell="A10" zoomScale="60" zoomScaleNormal="60" workbookViewId="0">
      <pane ySplit="14" topLeftCell="A33" activePane="bottomLeft" state="frozen"/>
      <selection activeCell="G10" sqref="G10"/>
      <selection pane="bottomLeft" activeCell="A13" sqref="A13"/>
    </sheetView>
  </sheetViews>
  <sheetFormatPr defaultRowHeight="15.75"/>
  <cols>
    <col min="1" max="1" width="16.7109375" style="135" customWidth="1"/>
    <col min="2" max="2" width="46.5703125" style="136" customWidth="1"/>
    <col min="3" max="3" width="18.7109375" style="136" customWidth="1"/>
    <col min="4" max="4" width="34" style="136" customWidth="1"/>
    <col min="5" max="21" width="9.28515625" style="136" bestFit="1" customWidth="1"/>
    <col min="22" max="39" width="9.28515625" style="137" bestFit="1" customWidth="1"/>
    <col min="40" max="46" width="8.42578125" style="137" customWidth="1"/>
    <col min="47" max="59" width="9.28515625" style="137" bestFit="1" customWidth="1"/>
    <col min="60" max="60" width="15.28515625" style="137" customWidth="1"/>
    <col min="61" max="16384" width="9.140625" style="137"/>
  </cols>
  <sheetData>
    <row r="1" spans="1:57">
      <c r="BE1" s="135" t="s">
        <v>102</v>
      </c>
    </row>
    <row r="2" spans="1:57">
      <c r="BE2" s="135" t="s">
        <v>549</v>
      </c>
    </row>
    <row r="3" spans="1:57">
      <c r="BE3" s="135" t="s">
        <v>550</v>
      </c>
    </row>
    <row r="6" spans="1:57">
      <c r="A6" s="393" t="s">
        <v>103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138"/>
      <c r="R6" s="138"/>
      <c r="S6" s="138"/>
      <c r="T6" s="138"/>
    </row>
    <row r="7" spans="1:57">
      <c r="A7" s="393" t="s">
        <v>104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138"/>
      <c r="R7" s="138"/>
      <c r="S7" s="138"/>
      <c r="T7" s="138"/>
    </row>
    <row r="8" spans="1:57">
      <c r="A8" s="370" t="s">
        <v>979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138"/>
      <c r="R8" s="138"/>
      <c r="S8" s="138"/>
      <c r="T8" s="138"/>
    </row>
    <row r="10" spans="1:57" ht="18.75">
      <c r="A10" s="394" t="s">
        <v>522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137"/>
    </row>
    <row r="11" spans="1:57" ht="15">
      <c r="A11" s="13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37"/>
    </row>
    <row r="12" spans="1:57">
      <c r="A12" s="355" t="s">
        <v>1017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137"/>
    </row>
    <row r="13" spans="1:57" ht="15">
      <c r="A13" s="139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37"/>
    </row>
    <row r="14" spans="1:57">
      <c r="A14" s="392" t="s">
        <v>551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137"/>
    </row>
    <row r="15" spans="1:57">
      <c r="A15" s="365" t="s">
        <v>984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137"/>
    </row>
    <row r="18" spans="1:60" s="142" customFormat="1" ht="15.75" customHeight="1">
      <c r="A18" s="388" t="s">
        <v>534</v>
      </c>
      <c r="B18" s="388" t="s">
        <v>535</v>
      </c>
      <c r="C18" s="388" t="s">
        <v>536</v>
      </c>
      <c r="D18" s="388" t="s">
        <v>570</v>
      </c>
      <c r="E18" s="381" t="s">
        <v>958</v>
      </c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7"/>
      <c r="BC18" s="385" t="s">
        <v>99</v>
      </c>
      <c r="BD18" s="385"/>
      <c r="BE18" s="385"/>
      <c r="BF18" s="385"/>
      <c r="BG18" s="385"/>
      <c r="BH18" s="385" t="s">
        <v>537</v>
      </c>
    </row>
    <row r="19" spans="1:60" s="142" customFormat="1">
      <c r="A19" s="389"/>
      <c r="B19" s="389"/>
      <c r="C19" s="389"/>
      <c r="D19" s="389"/>
      <c r="E19" s="385" t="s">
        <v>538</v>
      </c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 t="s">
        <v>539</v>
      </c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</row>
    <row r="20" spans="1:60" s="142" customFormat="1" ht="15" customHeight="1">
      <c r="A20" s="389"/>
      <c r="B20" s="389"/>
      <c r="C20" s="389"/>
      <c r="D20" s="389"/>
      <c r="E20" s="385" t="s">
        <v>912</v>
      </c>
      <c r="F20" s="385"/>
      <c r="G20" s="385"/>
      <c r="H20" s="385"/>
      <c r="I20" s="385"/>
      <c r="J20" s="385" t="s">
        <v>913</v>
      </c>
      <c r="K20" s="385"/>
      <c r="L20" s="385"/>
      <c r="M20" s="385"/>
      <c r="N20" s="385"/>
      <c r="O20" s="385" t="s">
        <v>914</v>
      </c>
      <c r="P20" s="385"/>
      <c r="Q20" s="385"/>
      <c r="R20" s="385"/>
      <c r="S20" s="385"/>
      <c r="T20" s="385" t="s">
        <v>915</v>
      </c>
      <c r="U20" s="385"/>
      <c r="V20" s="385"/>
      <c r="W20" s="385"/>
      <c r="X20" s="385"/>
      <c r="Y20" s="385" t="s">
        <v>916</v>
      </c>
      <c r="Z20" s="385"/>
      <c r="AA20" s="385"/>
      <c r="AB20" s="385"/>
      <c r="AC20" s="385"/>
      <c r="AD20" s="385" t="s">
        <v>912</v>
      </c>
      <c r="AE20" s="385"/>
      <c r="AF20" s="385"/>
      <c r="AG20" s="385"/>
      <c r="AH20" s="385"/>
      <c r="AI20" s="385" t="s">
        <v>913</v>
      </c>
      <c r="AJ20" s="385"/>
      <c r="AK20" s="385"/>
      <c r="AL20" s="385"/>
      <c r="AM20" s="385"/>
      <c r="AN20" s="385" t="s">
        <v>914</v>
      </c>
      <c r="AO20" s="385"/>
      <c r="AP20" s="385"/>
      <c r="AQ20" s="385"/>
      <c r="AR20" s="385"/>
      <c r="AS20" s="385" t="s">
        <v>915</v>
      </c>
      <c r="AT20" s="385"/>
      <c r="AU20" s="385"/>
      <c r="AV20" s="385"/>
      <c r="AW20" s="385"/>
      <c r="AX20" s="385" t="s">
        <v>916</v>
      </c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</row>
    <row r="21" spans="1:60" s="142" customFormat="1" ht="15" customHeight="1">
      <c r="A21" s="389"/>
      <c r="B21" s="389"/>
      <c r="C21" s="389"/>
      <c r="D21" s="389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</row>
    <row r="22" spans="1:60" s="142" customFormat="1" ht="31.5">
      <c r="A22" s="390"/>
      <c r="B22" s="390"/>
      <c r="C22" s="390"/>
      <c r="D22" s="390"/>
      <c r="E22" s="143" t="s">
        <v>559</v>
      </c>
      <c r="F22" s="143" t="s">
        <v>560</v>
      </c>
      <c r="G22" s="143" t="s">
        <v>561</v>
      </c>
      <c r="H22" s="143" t="s">
        <v>562</v>
      </c>
      <c r="I22" s="143" t="s">
        <v>563</v>
      </c>
      <c r="J22" s="143" t="s">
        <v>559</v>
      </c>
      <c r="K22" s="143" t="s">
        <v>560</v>
      </c>
      <c r="L22" s="143" t="s">
        <v>561</v>
      </c>
      <c r="M22" s="143" t="s">
        <v>562</v>
      </c>
      <c r="N22" s="143" t="s">
        <v>563</v>
      </c>
      <c r="O22" s="143" t="s">
        <v>559</v>
      </c>
      <c r="P22" s="143" t="s">
        <v>560</v>
      </c>
      <c r="Q22" s="143" t="s">
        <v>561</v>
      </c>
      <c r="R22" s="143" t="s">
        <v>562</v>
      </c>
      <c r="S22" s="143" t="s">
        <v>563</v>
      </c>
      <c r="T22" s="143" t="s">
        <v>559</v>
      </c>
      <c r="U22" s="143" t="s">
        <v>560</v>
      </c>
      <c r="V22" s="143" t="s">
        <v>561</v>
      </c>
      <c r="W22" s="143" t="s">
        <v>562</v>
      </c>
      <c r="X22" s="143" t="s">
        <v>563</v>
      </c>
      <c r="Y22" s="143" t="s">
        <v>559</v>
      </c>
      <c r="Z22" s="143" t="s">
        <v>560</v>
      </c>
      <c r="AA22" s="143" t="s">
        <v>561</v>
      </c>
      <c r="AB22" s="143" t="s">
        <v>562</v>
      </c>
      <c r="AC22" s="143" t="s">
        <v>563</v>
      </c>
      <c r="AD22" s="143" t="s">
        <v>559</v>
      </c>
      <c r="AE22" s="143" t="s">
        <v>560</v>
      </c>
      <c r="AF22" s="143" t="s">
        <v>561</v>
      </c>
      <c r="AG22" s="143" t="s">
        <v>562</v>
      </c>
      <c r="AH22" s="143" t="s">
        <v>563</v>
      </c>
      <c r="AI22" s="143" t="s">
        <v>559</v>
      </c>
      <c r="AJ22" s="143" t="s">
        <v>560</v>
      </c>
      <c r="AK22" s="143" t="s">
        <v>561</v>
      </c>
      <c r="AL22" s="143" t="s">
        <v>562</v>
      </c>
      <c r="AM22" s="143" t="s">
        <v>563</v>
      </c>
      <c r="AN22" s="143" t="s">
        <v>559</v>
      </c>
      <c r="AO22" s="143" t="s">
        <v>560</v>
      </c>
      <c r="AP22" s="143" t="s">
        <v>561</v>
      </c>
      <c r="AQ22" s="143" t="s">
        <v>562</v>
      </c>
      <c r="AR22" s="143" t="s">
        <v>563</v>
      </c>
      <c r="AS22" s="143" t="s">
        <v>559</v>
      </c>
      <c r="AT22" s="143" t="s">
        <v>560</v>
      </c>
      <c r="AU22" s="143" t="s">
        <v>561</v>
      </c>
      <c r="AV22" s="143" t="s">
        <v>562</v>
      </c>
      <c r="AW22" s="143" t="s">
        <v>563</v>
      </c>
      <c r="AX22" s="143" t="s">
        <v>559</v>
      </c>
      <c r="AY22" s="143" t="s">
        <v>560</v>
      </c>
      <c r="AZ22" s="143" t="s">
        <v>561</v>
      </c>
      <c r="BA22" s="143" t="s">
        <v>562</v>
      </c>
      <c r="BB22" s="143" t="s">
        <v>563</v>
      </c>
      <c r="BC22" s="143" t="s">
        <v>559</v>
      </c>
      <c r="BD22" s="143" t="s">
        <v>560</v>
      </c>
      <c r="BE22" s="143" t="s">
        <v>561</v>
      </c>
      <c r="BF22" s="143" t="s">
        <v>562</v>
      </c>
      <c r="BG22" s="143" t="s">
        <v>563</v>
      </c>
      <c r="BH22" s="144"/>
    </row>
    <row r="23" spans="1:60" s="142" customFormat="1">
      <c r="A23" s="143">
        <v>1</v>
      </c>
      <c r="B23" s="143">
        <v>2</v>
      </c>
      <c r="C23" s="143">
        <v>3</v>
      </c>
      <c r="D23" s="143">
        <v>4</v>
      </c>
      <c r="E23" s="143" t="s">
        <v>2</v>
      </c>
      <c r="F23" s="143" t="s">
        <v>3</v>
      </c>
      <c r="G23" s="143" t="s">
        <v>4</v>
      </c>
      <c r="H23" s="143" t="s">
        <v>5</v>
      </c>
      <c r="I23" s="143" t="s">
        <v>6</v>
      </c>
      <c r="J23" s="143" t="s">
        <v>9</v>
      </c>
      <c r="K23" s="143" t="s">
        <v>10</v>
      </c>
      <c r="L23" s="143" t="s">
        <v>11</v>
      </c>
      <c r="M23" s="143" t="s">
        <v>12</v>
      </c>
      <c r="N23" s="143" t="s">
        <v>13</v>
      </c>
      <c r="O23" s="143" t="s">
        <v>16</v>
      </c>
      <c r="P23" s="143" t="s">
        <v>17</v>
      </c>
      <c r="Q23" s="143" t="s">
        <v>18</v>
      </c>
      <c r="R23" s="143" t="s">
        <v>19</v>
      </c>
      <c r="S23" s="143" t="s">
        <v>20</v>
      </c>
      <c r="T23" s="143" t="s">
        <v>23</v>
      </c>
      <c r="U23" s="143" t="s">
        <v>24</v>
      </c>
      <c r="V23" s="143" t="s">
        <v>25</v>
      </c>
      <c r="W23" s="143" t="s">
        <v>26</v>
      </c>
      <c r="X23" s="143" t="s">
        <v>27</v>
      </c>
      <c r="Y23" s="143" t="s">
        <v>30</v>
      </c>
      <c r="Z23" s="143" t="s">
        <v>31</v>
      </c>
      <c r="AA23" s="143" t="s">
        <v>32</v>
      </c>
      <c r="AB23" s="143" t="s">
        <v>33</v>
      </c>
      <c r="AC23" s="143" t="s">
        <v>34</v>
      </c>
      <c r="AD23" s="143" t="s">
        <v>38</v>
      </c>
      <c r="AE23" s="143" t="s">
        <v>39</v>
      </c>
      <c r="AF23" s="143" t="s">
        <v>40</v>
      </c>
      <c r="AG23" s="143" t="s">
        <v>41</v>
      </c>
      <c r="AH23" s="143" t="s">
        <v>42</v>
      </c>
      <c r="AI23" s="143" t="s">
        <v>45</v>
      </c>
      <c r="AJ23" s="143" t="s">
        <v>46</v>
      </c>
      <c r="AK23" s="143" t="s">
        <v>47</v>
      </c>
      <c r="AL23" s="143" t="s">
        <v>48</v>
      </c>
      <c r="AM23" s="143" t="s">
        <v>49</v>
      </c>
      <c r="AN23" s="143" t="s">
        <v>52</v>
      </c>
      <c r="AO23" s="143" t="s">
        <v>53</v>
      </c>
      <c r="AP23" s="143" t="s">
        <v>54</v>
      </c>
      <c r="AQ23" s="143" t="s">
        <v>55</v>
      </c>
      <c r="AR23" s="143" t="s">
        <v>56</v>
      </c>
      <c r="AS23" s="143" t="s">
        <v>59</v>
      </c>
      <c r="AT23" s="143" t="s">
        <v>60</v>
      </c>
      <c r="AU23" s="143" t="s">
        <v>61</v>
      </c>
      <c r="AV23" s="143" t="s">
        <v>62</v>
      </c>
      <c r="AW23" s="143" t="s">
        <v>63</v>
      </c>
      <c r="AX23" s="143" t="s">
        <v>66</v>
      </c>
      <c r="AY23" s="143" t="s">
        <v>67</v>
      </c>
      <c r="AZ23" s="143" t="s">
        <v>68</v>
      </c>
      <c r="BA23" s="143" t="s">
        <v>69</v>
      </c>
      <c r="BB23" s="143" t="s">
        <v>70</v>
      </c>
      <c r="BC23" s="143" t="s">
        <v>76</v>
      </c>
      <c r="BD23" s="143" t="s">
        <v>77</v>
      </c>
      <c r="BE23" s="143" t="s">
        <v>78</v>
      </c>
      <c r="BF23" s="143" t="s">
        <v>79</v>
      </c>
      <c r="BG23" s="143" t="s">
        <v>80</v>
      </c>
      <c r="BH23" s="143">
        <v>8</v>
      </c>
    </row>
    <row r="24" spans="1:60" s="142" customFormat="1" ht="31.5">
      <c r="A24" s="145">
        <v>0</v>
      </c>
      <c r="B24" s="145" t="s">
        <v>548</v>
      </c>
      <c r="C24" s="145" t="s">
        <v>416</v>
      </c>
      <c r="D24" s="145" t="s">
        <v>416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5" t="s">
        <v>416</v>
      </c>
    </row>
    <row r="25" spans="1:60" s="142" customFormat="1">
      <c r="A25" s="147" t="s">
        <v>417</v>
      </c>
      <c r="B25" s="147" t="s">
        <v>418</v>
      </c>
      <c r="C25" s="147" t="s">
        <v>416</v>
      </c>
      <c r="D25" s="147" t="s">
        <v>416</v>
      </c>
      <c r="E25" s="148">
        <f t="shared" ref="E25:F58" si="0">L25+S25+Z25+AG25</f>
        <v>0</v>
      </c>
      <c r="F25" s="148">
        <f t="shared" ref="F25:F57" si="1">M25+T25+AA25+AH25</f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f t="shared" ref="K25:K57" si="2">R25+Y25+AF25+AM25</f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7" t="s">
        <v>416</v>
      </c>
    </row>
    <row r="26" spans="1:60" s="142" customFormat="1" ht="31.5">
      <c r="A26" s="147" t="s">
        <v>419</v>
      </c>
      <c r="B26" s="147" t="s">
        <v>222</v>
      </c>
      <c r="C26" s="147" t="s">
        <v>416</v>
      </c>
      <c r="D26" s="147" t="s">
        <v>416</v>
      </c>
      <c r="E26" s="148">
        <f t="shared" si="0"/>
        <v>0</v>
      </c>
      <c r="F26" s="148">
        <f t="shared" si="1"/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f t="shared" si="2"/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0</v>
      </c>
      <c r="BD26" s="148">
        <v>0</v>
      </c>
      <c r="BE26" s="148">
        <v>0</v>
      </c>
      <c r="BF26" s="148">
        <v>0</v>
      </c>
      <c r="BG26" s="148">
        <v>0</v>
      </c>
      <c r="BH26" s="147" t="s">
        <v>416</v>
      </c>
    </row>
    <row r="27" spans="1:60" s="142" customFormat="1" ht="63">
      <c r="A27" s="147" t="s">
        <v>420</v>
      </c>
      <c r="B27" s="147" t="s">
        <v>223</v>
      </c>
      <c r="C27" s="147" t="s">
        <v>416</v>
      </c>
      <c r="D27" s="147" t="s">
        <v>416</v>
      </c>
      <c r="E27" s="148">
        <f t="shared" si="0"/>
        <v>0</v>
      </c>
      <c r="F27" s="148">
        <f t="shared" si="1"/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f t="shared" si="2"/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7" t="s">
        <v>416</v>
      </c>
    </row>
    <row r="28" spans="1:60" s="142" customFormat="1" ht="31.5">
      <c r="A28" s="147" t="s">
        <v>421</v>
      </c>
      <c r="B28" s="147" t="s">
        <v>422</v>
      </c>
      <c r="C28" s="147" t="s">
        <v>416</v>
      </c>
      <c r="D28" s="147" t="s">
        <v>416</v>
      </c>
      <c r="E28" s="148">
        <f t="shared" si="0"/>
        <v>0</v>
      </c>
      <c r="F28" s="148">
        <f t="shared" si="1"/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f t="shared" si="2"/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7" t="s">
        <v>416</v>
      </c>
    </row>
    <row r="29" spans="1:60" s="142" customFormat="1" ht="47.25">
      <c r="A29" s="147" t="s">
        <v>423</v>
      </c>
      <c r="B29" s="147" t="s">
        <v>424</v>
      </c>
      <c r="C29" s="147" t="s">
        <v>416</v>
      </c>
      <c r="D29" s="147" t="s">
        <v>416</v>
      </c>
      <c r="E29" s="148">
        <f t="shared" si="0"/>
        <v>0</v>
      </c>
      <c r="F29" s="148">
        <f t="shared" si="1"/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f t="shared" si="2"/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7" t="s">
        <v>416</v>
      </c>
    </row>
    <row r="30" spans="1:60" s="142" customFormat="1">
      <c r="A30" s="147" t="s">
        <v>425</v>
      </c>
      <c r="B30" s="147" t="s">
        <v>426</v>
      </c>
      <c r="C30" s="147" t="s">
        <v>416</v>
      </c>
      <c r="D30" s="147" t="s">
        <v>416</v>
      </c>
      <c r="E30" s="148">
        <f t="shared" si="0"/>
        <v>0</v>
      </c>
      <c r="F30" s="148">
        <f t="shared" si="1"/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f t="shared" si="2"/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7" t="s">
        <v>416</v>
      </c>
    </row>
    <row r="31" spans="1:60" s="142" customFormat="1" ht="31.5">
      <c r="A31" s="149" t="s">
        <v>224</v>
      </c>
      <c r="B31" s="149" t="s">
        <v>225</v>
      </c>
      <c r="C31" s="149" t="s">
        <v>416</v>
      </c>
      <c r="D31" s="149" t="s">
        <v>416</v>
      </c>
      <c r="E31" s="150">
        <f t="shared" si="0"/>
        <v>0</v>
      </c>
      <c r="F31" s="150">
        <f t="shared" si="1"/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f t="shared" si="2"/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50">
        <v>0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50">
        <v>0</v>
      </c>
      <c r="AY31" s="150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49" t="s">
        <v>416</v>
      </c>
    </row>
    <row r="32" spans="1:60" s="142" customFormat="1" ht="47.25">
      <c r="A32" s="149" t="s">
        <v>283</v>
      </c>
      <c r="B32" s="149" t="s">
        <v>427</v>
      </c>
      <c r="C32" s="149" t="s">
        <v>416</v>
      </c>
      <c r="D32" s="149" t="s">
        <v>416</v>
      </c>
      <c r="E32" s="150">
        <f t="shared" si="0"/>
        <v>0</v>
      </c>
      <c r="F32" s="150">
        <f t="shared" si="1"/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f t="shared" si="2"/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0</v>
      </c>
      <c r="AW32" s="150">
        <v>0</v>
      </c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49" t="s">
        <v>416</v>
      </c>
    </row>
    <row r="33" spans="1:60" s="142" customFormat="1" ht="63">
      <c r="A33" s="149" t="s">
        <v>821</v>
      </c>
      <c r="B33" s="149" t="s">
        <v>428</v>
      </c>
      <c r="C33" s="149" t="s">
        <v>416</v>
      </c>
      <c r="D33" s="149" t="s">
        <v>416</v>
      </c>
      <c r="E33" s="150">
        <f t="shared" si="0"/>
        <v>0</v>
      </c>
      <c r="F33" s="150">
        <f t="shared" si="1"/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f t="shared" si="2"/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0</v>
      </c>
      <c r="AX33" s="150">
        <v>0</v>
      </c>
      <c r="AY33" s="150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49" t="s">
        <v>416</v>
      </c>
    </row>
    <row r="34" spans="1:60" s="142" customFormat="1" ht="153.75" customHeight="1">
      <c r="A34" s="151" t="s">
        <v>823</v>
      </c>
      <c r="B34" s="151" t="s">
        <v>429</v>
      </c>
      <c r="C34" s="151" t="s">
        <v>226</v>
      </c>
      <c r="D34" s="147" t="s">
        <v>416</v>
      </c>
      <c r="E34" s="148">
        <f t="shared" si="0"/>
        <v>0</v>
      </c>
      <c r="F34" s="148">
        <f t="shared" si="1"/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f t="shared" si="2"/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0</v>
      </c>
      <c r="BC34" s="148">
        <v>0</v>
      </c>
      <c r="BD34" s="148">
        <v>0</v>
      </c>
      <c r="BE34" s="148">
        <v>0</v>
      </c>
      <c r="BF34" s="148">
        <v>0</v>
      </c>
      <c r="BG34" s="148">
        <v>0</v>
      </c>
      <c r="BH34" s="147" t="s">
        <v>416</v>
      </c>
    </row>
    <row r="35" spans="1:60" s="142" customFormat="1" ht="79.5" customHeight="1">
      <c r="A35" s="254" t="s">
        <v>931</v>
      </c>
      <c r="B35" s="151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35" s="147" t="s">
        <v>416</v>
      </c>
      <c r="D35" s="147" t="s">
        <v>416</v>
      </c>
      <c r="E35" s="148">
        <f t="shared" ref="E35:E39" si="3">L35+S35+Z35+AG35</f>
        <v>0</v>
      </c>
      <c r="F35" s="148">
        <f t="shared" ref="F35:F39" si="4">M35+T35+AA35+AH35</f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f t="shared" ref="K35:K39" si="5">R35+Y35+AF35+AM35</f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50">
        <v>0</v>
      </c>
      <c r="BF35" s="150">
        <v>0</v>
      </c>
      <c r="BG35" s="150">
        <v>0</v>
      </c>
      <c r="BH35" s="149" t="s">
        <v>416</v>
      </c>
    </row>
    <row r="36" spans="1:60" s="142" customFormat="1" ht="100.5" customHeight="1">
      <c r="A36" s="254" t="s">
        <v>932</v>
      </c>
      <c r="B36" s="151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6" s="147" t="s">
        <v>416</v>
      </c>
      <c r="D36" s="147" t="s">
        <v>416</v>
      </c>
      <c r="E36" s="148">
        <f t="shared" si="3"/>
        <v>0</v>
      </c>
      <c r="F36" s="148">
        <f t="shared" si="4"/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f t="shared" si="5"/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7" t="s">
        <v>416</v>
      </c>
    </row>
    <row r="37" spans="1:60" s="142" customFormat="1" ht="93" hidden="1" customHeight="1">
      <c r="A37" s="254" t="s">
        <v>933</v>
      </c>
      <c r="B37" s="151"/>
      <c r="C37" s="147" t="s">
        <v>416</v>
      </c>
      <c r="D37" s="147" t="s">
        <v>416</v>
      </c>
      <c r="E37" s="148">
        <f t="shared" si="3"/>
        <v>0</v>
      </c>
      <c r="F37" s="148">
        <f t="shared" si="4"/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f t="shared" si="5"/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0</v>
      </c>
      <c r="AQ37" s="148">
        <v>0</v>
      </c>
      <c r="AR37" s="148">
        <v>0</v>
      </c>
      <c r="AS37" s="148">
        <v>0</v>
      </c>
      <c r="AT37" s="148">
        <v>0</v>
      </c>
      <c r="AU37" s="148">
        <v>0</v>
      </c>
      <c r="AV37" s="148">
        <v>0</v>
      </c>
      <c r="AW37" s="148">
        <v>0</v>
      </c>
      <c r="AX37" s="148">
        <v>0</v>
      </c>
      <c r="AY37" s="148">
        <v>0</v>
      </c>
      <c r="AZ37" s="148">
        <v>0</v>
      </c>
      <c r="BA37" s="148">
        <v>0</v>
      </c>
      <c r="BB37" s="148">
        <v>0</v>
      </c>
      <c r="BC37" s="148">
        <v>0</v>
      </c>
      <c r="BD37" s="148">
        <v>0</v>
      </c>
      <c r="BE37" s="150">
        <v>0</v>
      </c>
      <c r="BF37" s="150">
        <v>0</v>
      </c>
      <c r="BG37" s="150">
        <v>0</v>
      </c>
      <c r="BH37" s="149" t="s">
        <v>416</v>
      </c>
    </row>
    <row r="38" spans="1:60" s="142" customFormat="1" ht="93" hidden="1" customHeight="1">
      <c r="A38" s="254" t="s">
        <v>934</v>
      </c>
      <c r="B38" s="151"/>
      <c r="C38" s="147" t="s">
        <v>416</v>
      </c>
      <c r="D38" s="147" t="s">
        <v>416</v>
      </c>
      <c r="E38" s="148">
        <f t="shared" si="3"/>
        <v>0</v>
      </c>
      <c r="F38" s="148">
        <f t="shared" si="4"/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f t="shared" si="5"/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7" t="s">
        <v>416</v>
      </c>
    </row>
    <row r="39" spans="1:60" s="142" customFormat="1" ht="93" hidden="1" customHeight="1">
      <c r="A39" s="254" t="s">
        <v>935</v>
      </c>
      <c r="B39" s="151"/>
      <c r="C39" s="147" t="s">
        <v>416</v>
      </c>
      <c r="D39" s="147" t="s">
        <v>416</v>
      </c>
      <c r="E39" s="148">
        <f t="shared" si="3"/>
        <v>0</v>
      </c>
      <c r="F39" s="148">
        <f t="shared" si="4"/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f t="shared" si="5"/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50">
        <v>0</v>
      </c>
      <c r="BF39" s="150">
        <v>0</v>
      </c>
      <c r="BG39" s="150">
        <v>0</v>
      </c>
      <c r="BH39" s="149" t="s">
        <v>416</v>
      </c>
    </row>
    <row r="40" spans="1:60" s="142" customFormat="1" ht="93" hidden="1" customHeight="1">
      <c r="A40" s="254"/>
      <c r="B40" s="151"/>
      <c r="C40" s="147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50"/>
      <c r="BF40" s="150"/>
      <c r="BG40" s="150"/>
      <c r="BH40" s="149"/>
    </row>
    <row r="41" spans="1:60" s="142" customFormat="1" ht="93" hidden="1" customHeight="1">
      <c r="A41" s="254"/>
      <c r="B41" s="151"/>
      <c r="C41" s="147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50"/>
      <c r="BF41" s="150"/>
      <c r="BG41" s="150"/>
      <c r="BH41" s="149"/>
    </row>
    <row r="42" spans="1:60" s="142" customFormat="1" ht="126.75" customHeight="1">
      <c r="A42" s="149" t="s">
        <v>826</v>
      </c>
      <c r="B42" s="149" t="s">
        <v>430</v>
      </c>
      <c r="C42" s="149" t="str">
        <f>'10'!C36</f>
        <v>J_МСК_19</v>
      </c>
      <c r="D42" s="149" t="s">
        <v>416</v>
      </c>
      <c r="E42" s="150">
        <f t="shared" si="0"/>
        <v>0</v>
      </c>
      <c r="F42" s="150">
        <f t="shared" si="1"/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f t="shared" si="2"/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0</v>
      </c>
      <c r="AH42" s="150">
        <v>0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49" t="s">
        <v>416</v>
      </c>
    </row>
    <row r="43" spans="1:60" s="142" customFormat="1" ht="126.75" customHeight="1">
      <c r="A43" s="95" t="s">
        <v>937</v>
      </c>
      <c r="B43" s="149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3" s="149" t="s">
        <v>416</v>
      </c>
      <c r="D43" s="149" t="s">
        <v>416</v>
      </c>
      <c r="E43" s="150">
        <f t="shared" ref="E43:E45" si="6">L43+S43+Z43+AG43</f>
        <v>0</v>
      </c>
      <c r="F43" s="150">
        <f t="shared" ref="F43:F45" si="7">M43+T43+AA43+AH43</f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f t="shared" ref="K43:K45" si="8">R43+Y43+AF43+AM43</f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0</v>
      </c>
      <c r="AW43" s="150">
        <v>0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49" t="s">
        <v>416</v>
      </c>
    </row>
    <row r="44" spans="1:60" s="142" customFormat="1" ht="126.75" customHeight="1">
      <c r="A44" s="95" t="s">
        <v>938</v>
      </c>
      <c r="B44" s="149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4" s="149" t="s">
        <v>416</v>
      </c>
      <c r="D44" s="149" t="s">
        <v>416</v>
      </c>
      <c r="E44" s="150">
        <f t="shared" si="6"/>
        <v>0</v>
      </c>
      <c r="F44" s="150">
        <f t="shared" si="7"/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f t="shared" si="8"/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49" t="s">
        <v>416</v>
      </c>
    </row>
    <row r="45" spans="1:60" s="142" customFormat="1" ht="126.75" customHeight="1">
      <c r="A45" s="95" t="s">
        <v>939</v>
      </c>
      <c r="B45" s="149" t="str">
        <f>'10'!B45</f>
        <v>Строительство ЛЭП-10 кВ, ЛЭП-0,4 кВ, ТП 10/0,4кВ для электроснабжения НК-Бетон</v>
      </c>
      <c r="C45" s="149" t="s">
        <v>416</v>
      </c>
      <c r="D45" s="149" t="s">
        <v>416</v>
      </c>
      <c r="E45" s="150">
        <f t="shared" si="6"/>
        <v>0</v>
      </c>
      <c r="F45" s="150">
        <f t="shared" si="7"/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f t="shared" si="8"/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50">
        <v>0</v>
      </c>
      <c r="AQ45" s="150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150">
        <v>0</v>
      </c>
      <c r="AY45" s="150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49" t="s">
        <v>416</v>
      </c>
    </row>
    <row r="46" spans="1:60" s="142" customFormat="1" ht="126.75" customHeight="1">
      <c r="A46" s="95" t="s">
        <v>940</v>
      </c>
      <c r="B46" s="149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6" s="149" t="s">
        <v>416</v>
      </c>
      <c r="D46" s="149" t="s">
        <v>416</v>
      </c>
      <c r="E46" s="150">
        <f t="shared" ref="E46:E49" si="9">L46+S46+Z46+AG46</f>
        <v>0</v>
      </c>
      <c r="F46" s="150">
        <f t="shared" ref="F46:F49" si="10">M46+T46+AA46+AH46</f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f t="shared" ref="K46:K49" si="11">R46+Y46+AF46+AM46</f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  <c r="Y46" s="150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150">
        <v>0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49" t="s">
        <v>416</v>
      </c>
    </row>
    <row r="47" spans="1:60" s="142" customFormat="1" ht="165.75" customHeight="1">
      <c r="A47" s="95" t="s">
        <v>941</v>
      </c>
      <c r="B47" s="149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47" s="149" t="s">
        <v>416</v>
      </c>
      <c r="D47" s="149" t="s">
        <v>416</v>
      </c>
      <c r="E47" s="150">
        <f t="shared" si="9"/>
        <v>0</v>
      </c>
      <c r="F47" s="150">
        <f t="shared" si="10"/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f t="shared" si="11"/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49" t="s">
        <v>416</v>
      </c>
    </row>
    <row r="48" spans="1:60" s="142" customFormat="1" ht="126.75" customHeight="1">
      <c r="A48" s="95" t="s">
        <v>948</v>
      </c>
      <c r="B48" s="149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48" s="149" t="s">
        <v>416</v>
      </c>
      <c r="D48" s="149" t="s">
        <v>416</v>
      </c>
      <c r="E48" s="150">
        <f t="shared" si="9"/>
        <v>0</v>
      </c>
      <c r="F48" s="150">
        <f t="shared" si="10"/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f t="shared" si="11"/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0</v>
      </c>
      <c r="AI48" s="150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150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0</v>
      </c>
      <c r="AX48" s="150">
        <v>0</v>
      </c>
      <c r="AY48" s="150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49" t="s">
        <v>416</v>
      </c>
    </row>
    <row r="49" spans="1:60" s="142" customFormat="1" ht="102.75" customHeight="1">
      <c r="A49" s="95" t="s">
        <v>967</v>
      </c>
      <c r="B49" s="149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49" s="149" t="s">
        <v>416</v>
      </c>
      <c r="D49" s="149" t="s">
        <v>416</v>
      </c>
      <c r="E49" s="150">
        <f t="shared" si="9"/>
        <v>0</v>
      </c>
      <c r="F49" s="150">
        <f t="shared" si="10"/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f t="shared" si="11"/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50">
        <v>0</v>
      </c>
      <c r="AI49" s="150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>
        <v>0</v>
      </c>
      <c r="AS49" s="150">
        <v>0</v>
      </c>
      <c r="AT49" s="150">
        <v>0</v>
      </c>
      <c r="AU49" s="150">
        <v>0</v>
      </c>
      <c r="AV49" s="150">
        <v>0</v>
      </c>
      <c r="AW49" s="150">
        <v>0</v>
      </c>
      <c r="AX49" s="150">
        <v>0</v>
      </c>
      <c r="AY49" s="150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49" t="s">
        <v>416</v>
      </c>
    </row>
    <row r="50" spans="1:60" s="142" customFormat="1" ht="126.75" hidden="1" customHeight="1">
      <c r="A50" s="95" t="s">
        <v>968</v>
      </c>
      <c r="B50" s="149"/>
      <c r="C50" s="149"/>
      <c r="D50" s="149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49"/>
    </row>
    <row r="51" spans="1:60" s="142" customFormat="1" ht="126.75" hidden="1" customHeight="1">
      <c r="A51" s="95" t="s">
        <v>969</v>
      </c>
      <c r="B51" s="149"/>
      <c r="C51" s="149"/>
      <c r="D51" s="149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49"/>
    </row>
    <row r="52" spans="1:60" s="142" customFormat="1" ht="126.75" hidden="1" customHeight="1">
      <c r="A52" s="95" t="s">
        <v>970</v>
      </c>
      <c r="B52" s="149"/>
      <c r="C52" s="149"/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49"/>
    </row>
    <row r="53" spans="1:60" s="142" customFormat="1" ht="126.75" hidden="1" customHeight="1">
      <c r="A53" s="95" t="s">
        <v>975</v>
      </c>
      <c r="B53" s="149"/>
      <c r="C53" s="149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49"/>
    </row>
    <row r="54" spans="1:60" s="142" customFormat="1" ht="63" hidden="1">
      <c r="A54" s="149" t="s">
        <v>828</v>
      </c>
      <c r="B54" s="149" t="s">
        <v>431</v>
      </c>
      <c r="C54" s="149" t="s">
        <v>416</v>
      </c>
      <c r="D54" s="149" t="s">
        <v>416</v>
      </c>
      <c r="E54" s="150">
        <f t="shared" si="0"/>
        <v>0</v>
      </c>
      <c r="F54" s="150">
        <f t="shared" si="1"/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f t="shared" si="2"/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0">
        <v>0</v>
      </c>
      <c r="W54" s="150">
        <v>0</v>
      </c>
      <c r="X54" s="150">
        <v>0</v>
      </c>
      <c r="Y54" s="150">
        <v>0</v>
      </c>
      <c r="Z54" s="150">
        <v>0</v>
      </c>
      <c r="AA54" s="150">
        <v>0</v>
      </c>
      <c r="AB54" s="150">
        <v>0</v>
      </c>
      <c r="AC54" s="150">
        <v>0</v>
      </c>
      <c r="AD54" s="150">
        <v>0</v>
      </c>
      <c r="AE54" s="150">
        <v>0</v>
      </c>
      <c r="AF54" s="150">
        <v>0</v>
      </c>
      <c r="AG54" s="150">
        <v>0</v>
      </c>
      <c r="AH54" s="150">
        <v>0</v>
      </c>
      <c r="AI54" s="150">
        <v>0</v>
      </c>
      <c r="AJ54" s="150">
        <v>0</v>
      </c>
      <c r="AK54" s="150">
        <v>0</v>
      </c>
      <c r="AL54" s="150">
        <v>0</v>
      </c>
      <c r="AM54" s="150">
        <v>0</v>
      </c>
      <c r="AN54" s="150">
        <v>0</v>
      </c>
      <c r="AO54" s="150">
        <v>0</v>
      </c>
      <c r="AP54" s="150">
        <v>0</v>
      </c>
      <c r="AQ54" s="150">
        <v>0</v>
      </c>
      <c r="AR54" s="150">
        <v>0</v>
      </c>
      <c r="AS54" s="150">
        <v>0</v>
      </c>
      <c r="AT54" s="150">
        <v>0</v>
      </c>
      <c r="AU54" s="150">
        <v>0</v>
      </c>
      <c r="AV54" s="150">
        <v>0</v>
      </c>
      <c r="AW54" s="150">
        <v>0</v>
      </c>
      <c r="AX54" s="150">
        <v>0</v>
      </c>
      <c r="AY54" s="150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49" t="s">
        <v>416</v>
      </c>
    </row>
    <row r="55" spans="1:60" s="142" customFormat="1" ht="47.25" hidden="1">
      <c r="A55" s="149" t="s">
        <v>284</v>
      </c>
      <c r="B55" s="149" t="s">
        <v>432</v>
      </c>
      <c r="C55" s="149" t="s">
        <v>416</v>
      </c>
      <c r="D55" s="149" t="s">
        <v>416</v>
      </c>
      <c r="E55" s="150">
        <f t="shared" si="0"/>
        <v>0</v>
      </c>
      <c r="F55" s="150">
        <f t="shared" si="1"/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f t="shared" si="2"/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0</v>
      </c>
      <c r="AI55" s="150">
        <v>0</v>
      </c>
      <c r="AJ55" s="150">
        <v>0</v>
      </c>
      <c r="AK55" s="150">
        <v>0</v>
      </c>
      <c r="AL55" s="150">
        <v>0</v>
      </c>
      <c r="AM55" s="150">
        <v>0</v>
      </c>
      <c r="AN55" s="150">
        <v>0</v>
      </c>
      <c r="AO55" s="150">
        <v>0</v>
      </c>
      <c r="AP55" s="150">
        <v>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0">
        <v>0</v>
      </c>
      <c r="AW55" s="150">
        <v>0</v>
      </c>
      <c r="AX55" s="150">
        <v>0</v>
      </c>
      <c r="AY55" s="150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49" t="s">
        <v>416</v>
      </c>
    </row>
    <row r="56" spans="1:60" s="142" customFormat="1" ht="63" hidden="1">
      <c r="A56" s="149" t="s">
        <v>848</v>
      </c>
      <c r="B56" s="149" t="s">
        <v>433</v>
      </c>
      <c r="C56" s="149" t="s">
        <v>416</v>
      </c>
      <c r="D56" s="149" t="s">
        <v>416</v>
      </c>
      <c r="E56" s="150">
        <f t="shared" si="0"/>
        <v>0</v>
      </c>
      <c r="F56" s="150">
        <f t="shared" si="1"/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f t="shared" si="2"/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0">
        <v>0</v>
      </c>
      <c r="X56" s="150">
        <v>0</v>
      </c>
      <c r="Y56" s="150">
        <v>0</v>
      </c>
      <c r="Z56" s="150">
        <v>0</v>
      </c>
      <c r="AA56" s="150">
        <v>0</v>
      </c>
      <c r="AB56" s="150">
        <v>0</v>
      </c>
      <c r="AC56" s="150">
        <v>0</v>
      </c>
      <c r="AD56" s="150">
        <v>0</v>
      </c>
      <c r="AE56" s="150">
        <v>0</v>
      </c>
      <c r="AF56" s="150">
        <v>0</v>
      </c>
      <c r="AG56" s="150">
        <v>0</v>
      </c>
      <c r="AH56" s="150">
        <v>0</v>
      </c>
      <c r="AI56" s="150">
        <v>0</v>
      </c>
      <c r="AJ56" s="150">
        <v>0</v>
      </c>
      <c r="AK56" s="150">
        <v>0</v>
      </c>
      <c r="AL56" s="150">
        <v>0</v>
      </c>
      <c r="AM56" s="150">
        <v>0</v>
      </c>
      <c r="AN56" s="150">
        <v>0</v>
      </c>
      <c r="AO56" s="150">
        <v>0</v>
      </c>
      <c r="AP56" s="150">
        <v>0</v>
      </c>
      <c r="AQ56" s="150">
        <v>0</v>
      </c>
      <c r="AR56" s="150">
        <v>0</v>
      </c>
      <c r="AS56" s="150">
        <v>0</v>
      </c>
      <c r="AT56" s="150">
        <v>0</v>
      </c>
      <c r="AU56" s="150">
        <v>0</v>
      </c>
      <c r="AV56" s="150">
        <v>0</v>
      </c>
      <c r="AW56" s="150">
        <v>0</v>
      </c>
      <c r="AX56" s="150">
        <v>0</v>
      </c>
      <c r="AY56" s="150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49" t="s">
        <v>416</v>
      </c>
    </row>
    <row r="57" spans="1:60" s="142" customFormat="1" ht="47.25" hidden="1">
      <c r="A57" s="149" t="s">
        <v>849</v>
      </c>
      <c r="B57" s="149" t="s">
        <v>434</v>
      </c>
      <c r="C57" s="149" t="s">
        <v>416</v>
      </c>
      <c r="D57" s="149" t="s">
        <v>416</v>
      </c>
      <c r="E57" s="150">
        <f t="shared" si="0"/>
        <v>0</v>
      </c>
      <c r="F57" s="150">
        <f t="shared" si="1"/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f t="shared" si="2"/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0">
        <v>0</v>
      </c>
      <c r="AH57" s="150">
        <v>0</v>
      </c>
      <c r="AI57" s="150">
        <v>0</v>
      </c>
      <c r="AJ57" s="150">
        <v>0</v>
      </c>
      <c r="AK57" s="150">
        <v>0</v>
      </c>
      <c r="AL57" s="150">
        <v>0</v>
      </c>
      <c r="AM57" s="150">
        <v>0</v>
      </c>
      <c r="AN57" s="150">
        <v>0</v>
      </c>
      <c r="AO57" s="150">
        <v>0</v>
      </c>
      <c r="AP57" s="150">
        <v>0</v>
      </c>
      <c r="AQ57" s="150">
        <v>0</v>
      </c>
      <c r="AR57" s="150">
        <v>0</v>
      </c>
      <c r="AS57" s="150">
        <v>0</v>
      </c>
      <c r="AT57" s="150">
        <v>0</v>
      </c>
      <c r="AU57" s="150">
        <v>0</v>
      </c>
      <c r="AV57" s="150">
        <v>0</v>
      </c>
      <c r="AW57" s="150">
        <v>0</v>
      </c>
      <c r="AX57" s="150">
        <v>0</v>
      </c>
      <c r="AY57" s="150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49" t="s">
        <v>416</v>
      </c>
    </row>
    <row r="58" spans="1:60" s="142" customFormat="1" ht="47.25" hidden="1">
      <c r="A58" s="149" t="s">
        <v>285</v>
      </c>
      <c r="B58" s="149" t="s">
        <v>227</v>
      </c>
      <c r="C58" s="149" t="s">
        <v>416</v>
      </c>
      <c r="D58" s="149" t="s">
        <v>416</v>
      </c>
      <c r="E58" s="150">
        <f t="shared" si="0"/>
        <v>0</v>
      </c>
      <c r="F58" s="150">
        <f t="shared" si="0"/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f t="shared" ref="K58:K92" si="12">R58+Y58+AF58+AM58</f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0">
        <v>0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50">
        <v>0</v>
      </c>
      <c r="AC58" s="150">
        <v>0</v>
      </c>
      <c r="AD58" s="150">
        <v>0</v>
      </c>
      <c r="AE58" s="150">
        <v>0</v>
      </c>
      <c r="AF58" s="150">
        <v>0</v>
      </c>
      <c r="AG58" s="150">
        <v>0</v>
      </c>
      <c r="AH58" s="150">
        <v>0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v>0</v>
      </c>
      <c r="AO58" s="150">
        <v>0</v>
      </c>
      <c r="AP58" s="150">
        <v>0</v>
      </c>
      <c r="AQ58" s="150">
        <v>0</v>
      </c>
      <c r="AR58" s="150">
        <v>0</v>
      </c>
      <c r="AS58" s="150">
        <v>0</v>
      </c>
      <c r="AT58" s="150">
        <v>0</v>
      </c>
      <c r="AU58" s="150">
        <v>0</v>
      </c>
      <c r="AV58" s="150">
        <v>0</v>
      </c>
      <c r="AW58" s="150">
        <v>0</v>
      </c>
      <c r="AX58" s="150">
        <v>0</v>
      </c>
      <c r="AY58" s="150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49" t="s">
        <v>416</v>
      </c>
    </row>
    <row r="59" spans="1:60" s="142" customFormat="1" ht="31.5" hidden="1">
      <c r="A59" s="149" t="s">
        <v>435</v>
      </c>
      <c r="B59" s="149" t="s">
        <v>228</v>
      </c>
      <c r="C59" s="149" t="s">
        <v>416</v>
      </c>
      <c r="D59" s="149" t="s">
        <v>416</v>
      </c>
      <c r="E59" s="150">
        <f t="shared" ref="E59:F107" si="13">L59+S59+Z59+AG59</f>
        <v>0</v>
      </c>
      <c r="F59" s="150">
        <f t="shared" si="13"/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f t="shared" si="12"/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0</v>
      </c>
      <c r="AI59" s="150">
        <v>0</v>
      </c>
      <c r="AJ59" s="150">
        <v>0</v>
      </c>
      <c r="AK59" s="150">
        <v>0</v>
      </c>
      <c r="AL59" s="150">
        <v>0</v>
      </c>
      <c r="AM59" s="150">
        <v>0</v>
      </c>
      <c r="AN59" s="150">
        <v>0</v>
      </c>
      <c r="AO59" s="150">
        <v>0</v>
      </c>
      <c r="AP59" s="150">
        <v>0</v>
      </c>
      <c r="AQ59" s="150">
        <v>0</v>
      </c>
      <c r="AR59" s="150">
        <v>0</v>
      </c>
      <c r="AS59" s="150">
        <v>0</v>
      </c>
      <c r="AT59" s="150">
        <v>0</v>
      </c>
      <c r="AU59" s="150">
        <v>0</v>
      </c>
      <c r="AV59" s="150">
        <v>0</v>
      </c>
      <c r="AW59" s="150">
        <v>0</v>
      </c>
      <c r="AX59" s="150">
        <v>0</v>
      </c>
      <c r="AY59" s="150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49" t="s">
        <v>416</v>
      </c>
    </row>
    <row r="60" spans="1:60" s="142" customFormat="1" ht="94.5" hidden="1">
      <c r="A60" s="149" t="s">
        <v>435</v>
      </c>
      <c r="B60" s="149" t="s">
        <v>229</v>
      </c>
      <c r="C60" s="149" t="s">
        <v>416</v>
      </c>
      <c r="D60" s="149" t="s">
        <v>416</v>
      </c>
      <c r="E60" s="150">
        <f t="shared" si="13"/>
        <v>0</v>
      </c>
      <c r="F60" s="150">
        <f t="shared" si="13"/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f t="shared" si="12"/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0</v>
      </c>
      <c r="AJ60" s="150">
        <v>0</v>
      </c>
      <c r="AK60" s="150">
        <v>0</v>
      </c>
      <c r="AL60" s="150">
        <v>0</v>
      </c>
      <c r="AM60" s="150">
        <v>0</v>
      </c>
      <c r="AN60" s="150">
        <v>0</v>
      </c>
      <c r="AO60" s="150">
        <v>0</v>
      </c>
      <c r="AP60" s="150">
        <v>0</v>
      </c>
      <c r="AQ60" s="150">
        <v>0</v>
      </c>
      <c r="AR60" s="150">
        <v>0</v>
      </c>
      <c r="AS60" s="150">
        <v>0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49" t="s">
        <v>416</v>
      </c>
    </row>
    <row r="61" spans="1:60" s="142" customFormat="1" ht="94.5" hidden="1">
      <c r="A61" s="149" t="s">
        <v>435</v>
      </c>
      <c r="B61" s="149" t="s">
        <v>230</v>
      </c>
      <c r="C61" s="149" t="s">
        <v>416</v>
      </c>
      <c r="D61" s="149" t="s">
        <v>416</v>
      </c>
      <c r="E61" s="150">
        <f t="shared" si="13"/>
        <v>0</v>
      </c>
      <c r="F61" s="150">
        <f t="shared" si="13"/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f t="shared" si="12"/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0</v>
      </c>
      <c r="AG61" s="150">
        <v>0</v>
      </c>
      <c r="AH61" s="150">
        <v>0</v>
      </c>
      <c r="AI61" s="150">
        <v>0</v>
      </c>
      <c r="AJ61" s="150">
        <v>0</v>
      </c>
      <c r="AK61" s="150">
        <v>0</v>
      </c>
      <c r="AL61" s="150">
        <v>0</v>
      </c>
      <c r="AM61" s="150">
        <v>0</v>
      </c>
      <c r="AN61" s="150">
        <v>0</v>
      </c>
      <c r="AO61" s="150">
        <v>0</v>
      </c>
      <c r="AP61" s="150">
        <v>0</v>
      </c>
      <c r="AQ61" s="150">
        <v>0</v>
      </c>
      <c r="AR61" s="150">
        <v>0</v>
      </c>
      <c r="AS61" s="150">
        <v>0</v>
      </c>
      <c r="AT61" s="150">
        <v>0</v>
      </c>
      <c r="AU61" s="150">
        <v>0</v>
      </c>
      <c r="AV61" s="150">
        <v>0</v>
      </c>
      <c r="AW61" s="150">
        <v>0</v>
      </c>
      <c r="AX61" s="150">
        <v>0</v>
      </c>
      <c r="AY61" s="150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49" t="s">
        <v>416</v>
      </c>
    </row>
    <row r="62" spans="1:60" s="142" customFormat="1" ht="94.5" hidden="1">
      <c r="A62" s="149" t="s">
        <v>435</v>
      </c>
      <c r="B62" s="149" t="s">
        <v>231</v>
      </c>
      <c r="C62" s="149" t="s">
        <v>416</v>
      </c>
      <c r="D62" s="149" t="s">
        <v>416</v>
      </c>
      <c r="E62" s="150">
        <f t="shared" si="13"/>
        <v>0</v>
      </c>
      <c r="F62" s="150">
        <f t="shared" si="13"/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f t="shared" si="12"/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  <c r="Y62" s="150">
        <v>0</v>
      </c>
      <c r="Z62" s="150">
        <v>0</v>
      </c>
      <c r="AA62" s="150">
        <v>0</v>
      </c>
      <c r="AB62" s="150">
        <v>0</v>
      </c>
      <c r="AC62" s="150">
        <v>0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v>0</v>
      </c>
      <c r="AO62" s="150">
        <v>0</v>
      </c>
      <c r="AP62" s="150">
        <v>0</v>
      </c>
      <c r="AQ62" s="150">
        <v>0</v>
      </c>
      <c r="AR62" s="150">
        <v>0</v>
      </c>
      <c r="AS62" s="150">
        <v>0</v>
      </c>
      <c r="AT62" s="150">
        <v>0</v>
      </c>
      <c r="AU62" s="150">
        <v>0</v>
      </c>
      <c r="AV62" s="150">
        <v>0</v>
      </c>
      <c r="AW62" s="150">
        <v>0</v>
      </c>
      <c r="AX62" s="150">
        <v>0</v>
      </c>
      <c r="AY62" s="150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49" t="s">
        <v>416</v>
      </c>
    </row>
    <row r="63" spans="1:60" s="142" customFormat="1" ht="31.5" hidden="1">
      <c r="A63" s="149" t="s">
        <v>436</v>
      </c>
      <c r="B63" s="149" t="s">
        <v>228</v>
      </c>
      <c r="C63" s="149" t="s">
        <v>416</v>
      </c>
      <c r="D63" s="149" t="s">
        <v>416</v>
      </c>
      <c r="E63" s="150">
        <f t="shared" si="13"/>
        <v>0</v>
      </c>
      <c r="F63" s="150">
        <f t="shared" si="13"/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f t="shared" si="12"/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  <c r="X63" s="150">
        <v>0</v>
      </c>
      <c r="Y63" s="150">
        <v>0</v>
      </c>
      <c r="Z63" s="150">
        <v>0</v>
      </c>
      <c r="AA63" s="150">
        <v>0</v>
      </c>
      <c r="AB63" s="150">
        <v>0</v>
      </c>
      <c r="AC63" s="150">
        <v>0</v>
      </c>
      <c r="AD63" s="150">
        <v>0</v>
      </c>
      <c r="AE63" s="150">
        <v>0</v>
      </c>
      <c r="AF63" s="150">
        <v>0</v>
      </c>
      <c r="AG63" s="150">
        <v>0</v>
      </c>
      <c r="AH63" s="150">
        <v>0</v>
      </c>
      <c r="AI63" s="150">
        <v>0</v>
      </c>
      <c r="AJ63" s="150">
        <v>0</v>
      </c>
      <c r="AK63" s="150">
        <v>0</v>
      </c>
      <c r="AL63" s="150">
        <v>0</v>
      </c>
      <c r="AM63" s="150">
        <v>0</v>
      </c>
      <c r="AN63" s="150">
        <v>0</v>
      </c>
      <c r="AO63" s="150">
        <v>0</v>
      </c>
      <c r="AP63" s="150">
        <v>0</v>
      </c>
      <c r="AQ63" s="150">
        <v>0</v>
      </c>
      <c r="AR63" s="150">
        <v>0</v>
      </c>
      <c r="AS63" s="150">
        <v>0</v>
      </c>
      <c r="AT63" s="150">
        <v>0</v>
      </c>
      <c r="AU63" s="150">
        <v>0</v>
      </c>
      <c r="AV63" s="150">
        <v>0</v>
      </c>
      <c r="AW63" s="150">
        <v>0</v>
      </c>
      <c r="AX63" s="150">
        <v>0</v>
      </c>
      <c r="AY63" s="150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49" t="s">
        <v>416</v>
      </c>
    </row>
    <row r="64" spans="1:60" s="142" customFormat="1" ht="94.5" hidden="1">
      <c r="A64" s="149" t="s">
        <v>436</v>
      </c>
      <c r="B64" s="149" t="s">
        <v>229</v>
      </c>
      <c r="C64" s="149" t="s">
        <v>416</v>
      </c>
      <c r="D64" s="149" t="s">
        <v>416</v>
      </c>
      <c r="E64" s="150">
        <f t="shared" si="13"/>
        <v>0</v>
      </c>
      <c r="F64" s="150">
        <f t="shared" si="13"/>
        <v>0</v>
      </c>
      <c r="G64" s="150">
        <v>0</v>
      </c>
      <c r="H64" s="150">
        <v>0</v>
      </c>
      <c r="I64" s="150">
        <v>0</v>
      </c>
      <c r="J64" s="150">
        <v>0</v>
      </c>
      <c r="K64" s="150">
        <f t="shared" si="12"/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50">
        <v>0</v>
      </c>
      <c r="AF64" s="150">
        <v>0</v>
      </c>
      <c r="AG64" s="150">
        <v>0</v>
      </c>
      <c r="AH64" s="150">
        <v>0</v>
      </c>
      <c r="AI64" s="150">
        <v>0</v>
      </c>
      <c r="AJ64" s="150">
        <v>0</v>
      </c>
      <c r="AK64" s="150">
        <v>0</v>
      </c>
      <c r="AL64" s="150">
        <v>0</v>
      </c>
      <c r="AM64" s="150">
        <v>0</v>
      </c>
      <c r="AN64" s="150">
        <v>0</v>
      </c>
      <c r="AO64" s="150">
        <v>0</v>
      </c>
      <c r="AP64" s="150">
        <v>0</v>
      </c>
      <c r="AQ64" s="150">
        <v>0</v>
      </c>
      <c r="AR64" s="150">
        <v>0</v>
      </c>
      <c r="AS64" s="150">
        <v>0</v>
      </c>
      <c r="AT64" s="150">
        <v>0</v>
      </c>
      <c r="AU64" s="150">
        <v>0</v>
      </c>
      <c r="AV64" s="150">
        <v>0</v>
      </c>
      <c r="AW64" s="150">
        <v>0</v>
      </c>
      <c r="AX64" s="150">
        <v>0</v>
      </c>
      <c r="AY64" s="150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49" t="s">
        <v>416</v>
      </c>
    </row>
    <row r="65" spans="1:60" s="142" customFormat="1" ht="94.5" hidden="1">
      <c r="A65" s="149" t="s">
        <v>436</v>
      </c>
      <c r="B65" s="149" t="s">
        <v>230</v>
      </c>
      <c r="C65" s="149" t="s">
        <v>416</v>
      </c>
      <c r="D65" s="149" t="s">
        <v>416</v>
      </c>
      <c r="E65" s="150">
        <f t="shared" si="13"/>
        <v>0</v>
      </c>
      <c r="F65" s="150">
        <f t="shared" si="13"/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f t="shared" si="12"/>
        <v>0</v>
      </c>
      <c r="L65" s="150">
        <v>0</v>
      </c>
      <c r="M65" s="150">
        <v>0</v>
      </c>
      <c r="N65" s="150">
        <v>0</v>
      </c>
      <c r="O65" s="150">
        <v>0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0</v>
      </c>
      <c r="AG65" s="150">
        <v>0</v>
      </c>
      <c r="AH65" s="150">
        <v>0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50">
        <v>0</v>
      </c>
      <c r="AW65" s="150">
        <v>0</v>
      </c>
      <c r="AX65" s="150">
        <v>0</v>
      </c>
      <c r="AY65" s="150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49" t="s">
        <v>416</v>
      </c>
    </row>
    <row r="66" spans="1:60" s="142" customFormat="1" ht="94.5" hidden="1">
      <c r="A66" s="149" t="s">
        <v>436</v>
      </c>
      <c r="B66" s="149" t="s">
        <v>232</v>
      </c>
      <c r="C66" s="149" t="s">
        <v>416</v>
      </c>
      <c r="D66" s="149" t="s">
        <v>416</v>
      </c>
      <c r="E66" s="150">
        <f t="shared" si="13"/>
        <v>0</v>
      </c>
      <c r="F66" s="150">
        <f t="shared" si="13"/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f t="shared" si="12"/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150">
        <v>0</v>
      </c>
      <c r="T66" s="150">
        <v>0</v>
      </c>
      <c r="U66" s="150">
        <v>0</v>
      </c>
      <c r="V66" s="150"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0</v>
      </c>
      <c r="AC66" s="150">
        <v>0</v>
      </c>
      <c r="AD66" s="150">
        <v>0</v>
      </c>
      <c r="AE66" s="150">
        <v>0</v>
      </c>
      <c r="AF66" s="150">
        <v>0</v>
      </c>
      <c r="AG66" s="150">
        <v>0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v>0</v>
      </c>
      <c r="AO66" s="150">
        <v>0</v>
      </c>
      <c r="AP66" s="150">
        <v>0</v>
      </c>
      <c r="AQ66" s="150"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49" t="s">
        <v>416</v>
      </c>
    </row>
    <row r="67" spans="1:60" s="142" customFormat="1" ht="94.5" hidden="1">
      <c r="A67" s="149" t="s">
        <v>437</v>
      </c>
      <c r="B67" s="149" t="s">
        <v>438</v>
      </c>
      <c r="C67" s="149" t="s">
        <v>416</v>
      </c>
      <c r="D67" s="149" t="s">
        <v>416</v>
      </c>
      <c r="E67" s="150">
        <f t="shared" si="13"/>
        <v>0</v>
      </c>
      <c r="F67" s="150">
        <f t="shared" si="13"/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f t="shared" si="12"/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v>0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0">
        <v>0</v>
      </c>
      <c r="AH67" s="150">
        <v>0</v>
      </c>
      <c r="AI67" s="150">
        <v>0</v>
      </c>
      <c r="AJ67" s="150">
        <v>0</v>
      </c>
      <c r="AK67" s="150">
        <v>0</v>
      </c>
      <c r="AL67" s="150">
        <v>0</v>
      </c>
      <c r="AM67" s="150">
        <v>0</v>
      </c>
      <c r="AN67" s="150">
        <v>0</v>
      </c>
      <c r="AO67" s="150">
        <v>0</v>
      </c>
      <c r="AP67" s="150">
        <v>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0">
        <v>0</v>
      </c>
      <c r="AW67" s="150">
        <v>0</v>
      </c>
      <c r="AX67" s="150">
        <v>0</v>
      </c>
      <c r="AY67" s="150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49" t="s">
        <v>416</v>
      </c>
    </row>
    <row r="68" spans="1:60" s="142" customFormat="1" ht="65.25" hidden="1" customHeight="1">
      <c r="A68" s="149" t="s">
        <v>439</v>
      </c>
      <c r="B68" s="149" t="s">
        <v>233</v>
      </c>
      <c r="C68" s="149" t="s">
        <v>416</v>
      </c>
      <c r="D68" s="149" t="s">
        <v>416</v>
      </c>
      <c r="E68" s="150">
        <f t="shared" si="13"/>
        <v>0</v>
      </c>
      <c r="F68" s="150">
        <f t="shared" si="13"/>
        <v>0</v>
      </c>
      <c r="G68" s="150">
        <v>0</v>
      </c>
      <c r="H68" s="150">
        <v>0</v>
      </c>
      <c r="I68" s="150">
        <v>0</v>
      </c>
      <c r="J68" s="150">
        <v>0</v>
      </c>
      <c r="K68" s="150">
        <f t="shared" si="12"/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0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50">
        <v>0</v>
      </c>
      <c r="AF68" s="150">
        <v>0</v>
      </c>
      <c r="AG68" s="150">
        <v>0</v>
      </c>
      <c r="AH68" s="150">
        <v>0</v>
      </c>
      <c r="AI68" s="150">
        <v>0</v>
      </c>
      <c r="AJ68" s="150">
        <v>0</v>
      </c>
      <c r="AK68" s="150">
        <v>0</v>
      </c>
      <c r="AL68" s="150">
        <v>0</v>
      </c>
      <c r="AM68" s="150">
        <v>0</v>
      </c>
      <c r="AN68" s="150">
        <v>0</v>
      </c>
      <c r="AO68" s="150">
        <v>0</v>
      </c>
      <c r="AP68" s="150">
        <v>0</v>
      </c>
      <c r="AQ68" s="150">
        <v>0</v>
      </c>
      <c r="AR68" s="150">
        <v>0</v>
      </c>
      <c r="AS68" s="150">
        <v>0</v>
      </c>
      <c r="AT68" s="150">
        <v>0</v>
      </c>
      <c r="AU68" s="150">
        <v>0</v>
      </c>
      <c r="AV68" s="150">
        <v>0</v>
      </c>
      <c r="AW68" s="150">
        <v>0</v>
      </c>
      <c r="AX68" s="150">
        <v>0</v>
      </c>
      <c r="AY68" s="150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49" t="s">
        <v>416</v>
      </c>
    </row>
    <row r="69" spans="1:60" s="142" customFormat="1" ht="77.25" hidden="1" customHeight="1">
      <c r="A69" s="149" t="s">
        <v>440</v>
      </c>
      <c r="B69" s="149" t="s">
        <v>441</v>
      </c>
      <c r="C69" s="149" t="s">
        <v>416</v>
      </c>
      <c r="D69" s="149" t="s">
        <v>416</v>
      </c>
      <c r="E69" s="150">
        <f t="shared" si="13"/>
        <v>0</v>
      </c>
      <c r="F69" s="150">
        <f t="shared" si="13"/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f t="shared" si="12"/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0">
        <v>0</v>
      </c>
      <c r="AU69" s="150">
        <v>0</v>
      </c>
      <c r="AV69" s="150">
        <v>0</v>
      </c>
      <c r="AW69" s="150"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49" t="s">
        <v>416</v>
      </c>
    </row>
    <row r="70" spans="1:60" s="142" customFormat="1" ht="31.5">
      <c r="A70" s="152" t="s">
        <v>442</v>
      </c>
      <c r="B70" s="152" t="s">
        <v>443</v>
      </c>
      <c r="C70" s="152" t="s">
        <v>416</v>
      </c>
      <c r="D70" s="152" t="s">
        <v>416</v>
      </c>
      <c r="E70" s="153">
        <f t="shared" si="13"/>
        <v>0</v>
      </c>
      <c r="F70" s="153">
        <f t="shared" si="13"/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f t="shared" si="12"/>
        <v>6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2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2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153">
        <v>0</v>
      </c>
      <c r="AF70" s="153">
        <v>2</v>
      </c>
      <c r="AG70" s="153">
        <v>0</v>
      </c>
      <c r="AH70" s="153">
        <v>0</v>
      </c>
      <c r="AI70" s="153">
        <v>0</v>
      </c>
      <c r="AJ70" s="153">
        <v>0</v>
      </c>
      <c r="AK70" s="153">
        <v>0</v>
      </c>
      <c r="AL70" s="153">
        <v>0</v>
      </c>
      <c r="AM70" s="153">
        <v>0</v>
      </c>
      <c r="AN70" s="153">
        <v>0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0</v>
      </c>
      <c r="AV70" s="153">
        <v>0</v>
      </c>
      <c r="AW70" s="153">
        <v>0</v>
      </c>
      <c r="AX70" s="153">
        <v>0</v>
      </c>
      <c r="AY70" s="153">
        <v>0</v>
      </c>
      <c r="AZ70" s="153">
        <v>0</v>
      </c>
      <c r="BA70" s="153">
        <v>0</v>
      </c>
      <c r="BB70" s="153">
        <v>0</v>
      </c>
      <c r="BC70" s="153">
        <v>0</v>
      </c>
      <c r="BD70" s="153">
        <v>0</v>
      </c>
      <c r="BE70" s="153">
        <v>0</v>
      </c>
      <c r="BF70" s="153">
        <v>0</v>
      </c>
      <c r="BG70" s="153">
        <v>0</v>
      </c>
      <c r="BH70" s="152" t="s">
        <v>416</v>
      </c>
    </row>
    <row r="71" spans="1:60" s="142" customFormat="1" ht="63">
      <c r="A71" s="154" t="s">
        <v>380</v>
      </c>
      <c r="B71" s="154" t="s">
        <v>234</v>
      </c>
      <c r="C71" s="154" t="s">
        <v>416</v>
      </c>
      <c r="D71" s="154" t="s">
        <v>416</v>
      </c>
      <c r="E71" s="155">
        <f t="shared" si="13"/>
        <v>0</v>
      </c>
      <c r="F71" s="155">
        <f t="shared" si="13"/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f t="shared" si="12"/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5">
        <v>0</v>
      </c>
      <c r="W71" s="155">
        <v>0</v>
      </c>
      <c r="X71" s="155">
        <v>0</v>
      </c>
      <c r="Y71" s="155">
        <v>0</v>
      </c>
      <c r="Z71" s="155">
        <v>0</v>
      </c>
      <c r="AA71" s="155">
        <v>0</v>
      </c>
      <c r="AB71" s="155">
        <v>0</v>
      </c>
      <c r="AC71" s="155">
        <v>0</v>
      </c>
      <c r="AD71" s="155">
        <v>0</v>
      </c>
      <c r="AE71" s="155">
        <v>0</v>
      </c>
      <c r="AF71" s="155">
        <v>0</v>
      </c>
      <c r="AG71" s="155">
        <v>0</v>
      </c>
      <c r="AH71" s="155">
        <v>0</v>
      </c>
      <c r="AI71" s="155">
        <v>0</v>
      </c>
      <c r="AJ71" s="155">
        <v>0</v>
      </c>
      <c r="AK71" s="155">
        <v>0</v>
      </c>
      <c r="AL71" s="155">
        <v>0</v>
      </c>
      <c r="AM71" s="155">
        <v>0</v>
      </c>
      <c r="AN71" s="155">
        <v>0</v>
      </c>
      <c r="AO71" s="155">
        <v>0</v>
      </c>
      <c r="AP71" s="155">
        <v>0</v>
      </c>
      <c r="AQ71" s="155">
        <v>0</v>
      </c>
      <c r="AR71" s="155">
        <v>0</v>
      </c>
      <c r="AS71" s="155">
        <v>0</v>
      </c>
      <c r="AT71" s="155">
        <v>0</v>
      </c>
      <c r="AU71" s="155">
        <v>0</v>
      </c>
      <c r="AV71" s="155">
        <v>0</v>
      </c>
      <c r="AW71" s="155">
        <v>0</v>
      </c>
      <c r="AX71" s="155">
        <v>0</v>
      </c>
      <c r="AY71" s="155">
        <v>0</v>
      </c>
      <c r="AZ71" s="155">
        <v>0</v>
      </c>
      <c r="BA71" s="155">
        <v>0</v>
      </c>
      <c r="BB71" s="155">
        <v>0</v>
      </c>
      <c r="BC71" s="155">
        <v>0</v>
      </c>
      <c r="BD71" s="155">
        <v>0</v>
      </c>
      <c r="BE71" s="155">
        <v>0</v>
      </c>
      <c r="BF71" s="155">
        <v>0</v>
      </c>
      <c r="BG71" s="155">
        <v>0</v>
      </c>
      <c r="BH71" s="154" t="s">
        <v>416</v>
      </c>
    </row>
    <row r="72" spans="1:60" s="142" customFormat="1" ht="31.5" hidden="1">
      <c r="A72" s="152" t="s">
        <v>854</v>
      </c>
      <c r="B72" s="152" t="s">
        <v>444</v>
      </c>
      <c r="C72" s="152" t="s">
        <v>416</v>
      </c>
      <c r="D72" s="152" t="s">
        <v>416</v>
      </c>
      <c r="E72" s="153">
        <f t="shared" si="13"/>
        <v>0</v>
      </c>
      <c r="F72" s="153">
        <f t="shared" si="13"/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f t="shared" si="12"/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0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3">
        <v>0</v>
      </c>
      <c r="BH72" s="152" t="s">
        <v>416</v>
      </c>
    </row>
    <row r="73" spans="1:60" s="142" customFormat="1" ht="63" hidden="1">
      <c r="A73" s="156" t="s">
        <v>854</v>
      </c>
      <c r="B73" s="156" t="s">
        <v>235</v>
      </c>
      <c r="C73" s="156" t="s">
        <v>236</v>
      </c>
      <c r="D73" s="156" t="s">
        <v>416</v>
      </c>
      <c r="E73" s="157">
        <f t="shared" si="13"/>
        <v>0</v>
      </c>
      <c r="F73" s="157">
        <f t="shared" si="13"/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f t="shared" si="12"/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>
        <v>0</v>
      </c>
      <c r="AP73" s="157">
        <v>0</v>
      </c>
      <c r="AQ73" s="157">
        <v>0</v>
      </c>
      <c r="AR73" s="157">
        <v>0</v>
      </c>
      <c r="AS73" s="157">
        <v>0</v>
      </c>
      <c r="AT73" s="157">
        <v>0</v>
      </c>
      <c r="AU73" s="157">
        <v>0</v>
      </c>
      <c r="AV73" s="157">
        <v>0</v>
      </c>
      <c r="AW73" s="157">
        <v>0</v>
      </c>
      <c r="AX73" s="157">
        <v>0</v>
      </c>
      <c r="AY73" s="157">
        <v>0</v>
      </c>
      <c r="AZ73" s="157">
        <v>0</v>
      </c>
      <c r="BA73" s="157">
        <v>0</v>
      </c>
      <c r="BB73" s="157">
        <v>0</v>
      </c>
      <c r="BC73" s="157">
        <v>0</v>
      </c>
      <c r="BD73" s="157">
        <v>0</v>
      </c>
      <c r="BE73" s="157">
        <v>0</v>
      </c>
      <c r="BF73" s="157">
        <v>0</v>
      </c>
      <c r="BG73" s="157">
        <v>0</v>
      </c>
      <c r="BH73" s="158" t="s">
        <v>416</v>
      </c>
    </row>
    <row r="74" spans="1:60" s="142" customFormat="1" ht="47.25" hidden="1">
      <c r="A74" s="156" t="s">
        <v>854</v>
      </c>
      <c r="B74" s="156" t="s">
        <v>237</v>
      </c>
      <c r="C74" s="156" t="s">
        <v>238</v>
      </c>
      <c r="D74" s="156" t="s">
        <v>416</v>
      </c>
      <c r="E74" s="157">
        <f t="shared" si="13"/>
        <v>0</v>
      </c>
      <c r="F74" s="157">
        <f t="shared" si="13"/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f t="shared" si="12"/>
        <v>0</v>
      </c>
      <c r="L74" s="157">
        <v>0</v>
      </c>
      <c r="M74" s="157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7">
        <v>0</v>
      </c>
      <c r="W74" s="157">
        <v>0</v>
      </c>
      <c r="X74" s="157">
        <v>0</v>
      </c>
      <c r="Y74" s="157">
        <v>0</v>
      </c>
      <c r="Z74" s="157">
        <v>0</v>
      </c>
      <c r="AA74" s="157">
        <v>0</v>
      </c>
      <c r="AB74" s="157">
        <v>0</v>
      </c>
      <c r="AC74" s="157">
        <v>0</v>
      </c>
      <c r="AD74" s="157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>
        <v>0</v>
      </c>
      <c r="AP74" s="157">
        <v>0</v>
      </c>
      <c r="AQ74" s="157">
        <v>0</v>
      </c>
      <c r="AR74" s="157">
        <v>0</v>
      </c>
      <c r="AS74" s="157">
        <v>0</v>
      </c>
      <c r="AT74" s="157">
        <v>0</v>
      </c>
      <c r="AU74" s="157">
        <v>0</v>
      </c>
      <c r="AV74" s="157">
        <v>0</v>
      </c>
      <c r="AW74" s="157">
        <v>0</v>
      </c>
      <c r="AX74" s="157">
        <v>0</v>
      </c>
      <c r="AY74" s="157">
        <v>0</v>
      </c>
      <c r="AZ74" s="157">
        <v>0</v>
      </c>
      <c r="BA74" s="157">
        <v>0</v>
      </c>
      <c r="BB74" s="157">
        <v>0</v>
      </c>
      <c r="BC74" s="157">
        <v>0</v>
      </c>
      <c r="BD74" s="157">
        <v>0</v>
      </c>
      <c r="BE74" s="157">
        <v>0</v>
      </c>
      <c r="BF74" s="157">
        <v>0</v>
      </c>
      <c r="BG74" s="157">
        <v>0</v>
      </c>
      <c r="BH74" s="158" t="s">
        <v>416</v>
      </c>
    </row>
    <row r="75" spans="1:60" s="142" customFormat="1" ht="63">
      <c r="A75" s="158" t="s">
        <v>854</v>
      </c>
      <c r="B75" s="156" t="s">
        <v>239</v>
      </c>
      <c r="C75" s="158" t="s">
        <v>240</v>
      </c>
      <c r="D75" s="158" t="s">
        <v>416</v>
      </c>
      <c r="E75" s="157">
        <f t="shared" si="13"/>
        <v>0</v>
      </c>
      <c r="F75" s="157">
        <f t="shared" si="13"/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f t="shared" si="12"/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0</v>
      </c>
      <c r="AU75" s="157">
        <v>0</v>
      </c>
      <c r="AV75" s="157">
        <v>0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0</v>
      </c>
      <c r="BC75" s="157">
        <v>0</v>
      </c>
      <c r="BD75" s="157">
        <v>0</v>
      </c>
      <c r="BE75" s="157">
        <v>0</v>
      </c>
      <c r="BF75" s="157">
        <v>0</v>
      </c>
      <c r="BG75" s="157">
        <v>0</v>
      </c>
      <c r="BH75" s="158" t="s">
        <v>416</v>
      </c>
    </row>
    <row r="76" spans="1:60" s="142" customFormat="1" ht="63" hidden="1">
      <c r="A76" s="156" t="s">
        <v>854</v>
      </c>
      <c r="B76" s="156" t="s">
        <v>241</v>
      </c>
      <c r="C76" s="156" t="s">
        <v>242</v>
      </c>
      <c r="D76" s="156" t="s">
        <v>416</v>
      </c>
      <c r="E76" s="157">
        <f t="shared" si="13"/>
        <v>0</v>
      </c>
      <c r="F76" s="157">
        <f t="shared" si="13"/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f t="shared" si="12"/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7">
        <v>0</v>
      </c>
      <c r="W76" s="157">
        <v>0</v>
      </c>
      <c r="X76" s="157">
        <v>0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>
        <v>0</v>
      </c>
      <c r="AP76" s="157">
        <v>0</v>
      </c>
      <c r="AQ76" s="157">
        <v>0</v>
      </c>
      <c r="AR76" s="157">
        <v>0</v>
      </c>
      <c r="AS76" s="157">
        <v>0</v>
      </c>
      <c r="AT76" s="157">
        <v>0</v>
      </c>
      <c r="AU76" s="157">
        <v>0</v>
      </c>
      <c r="AV76" s="157">
        <v>0</v>
      </c>
      <c r="AW76" s="157">
        <v>0</v>
      </c>
      <c r="AX76" s="157">
        <v>0</v>
      </c>
      <c r="AY76" s="157">
        <v>0</v>
      </c>
      <c r="AZ76" s="157">
        <v>0</v>
      </c>
      <c r="BA76" s="157">
        <v>0</v>
      </c>
      <c r="BB76" s="157">
        <v>0</v>
      </c>
      <c r="BC76" s="157">
        <v>0</v>
      </c>
      <c r="BD76" s="157">
        <v>0</v>
      </c>
      <c r="BE76" s="157">
        <v>0</v>
      </c>
      <c r="BF76" s="157">
        <v>0</v>
      </c>
      <c r="BG76" s="157">
        <v>0</v>
      </c>
      <c r="BH76" s="158" t="s">
        <v>416</v>
      </c>
    </row>
    <row r="77" spans="1:60" s="142" customFormat="1" ht="47.25" hidden="1">
      <c r="A77" s="156" t="s">
        <v>854</v>
      </c>
      <c r="B77" s="156" t="s">
        <v>243</v>
      </c>
      <c r="C77" s="156" t="s">
        <v>244</v>
      </c>
      <c r="D77" s="156" t="s">
        <v>416</v>
      </c>
      <c r="E77" s="157">
        <f t="shared" si="13"/>
        <v>0</v>
      </c>
      <c r="F77" s="157">
        <f t="shared" si="13"/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f t="shared" si="12"/>
        <v>0</v>
      </c>
      <c r="L77" s="157">
        <v>0</v>
      </c>
      <c r="M77" s="157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D77" s="157">
        <v>0</v>
      </c>
      <c r="BE77" s="157">
        <v>0</v>
      </c>
      <c r="BF77" s="157">
        <v>0</v>
      </c>
      <c r="BG77" s="157">
        <v>0</v>
      </c>
      <c r="BH77" s="158" t="s">
        <v>416</v>
      </c>
    </row>
    <row r="78" spans="1:60" s="142" customFormat="1" ht="63" hidden="1">
      <c r="A78" s="149" t="s">
        <v>859</v>
      </c>
      <c r="B78" s="149" t="s">
        <v>445</v>
      </c>
      <c r="C78" s="149" t="s">
        <v>416</v>
      </c>
      <c r="D78" s="149" t="s">
        <v>416</v>
      </c>
      <c r="E78" s="150">
        <f t="shared" si="13"/>
        <v>0</v>
      </c>
      <c r="F78" s="150">
        <f t="shared" si="13"/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f t="shared" si="12"/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0">
        <v>0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  <c r="X78" s="150">
        <v>0</v>
      </c>
      <c r="Y78" s="150">
        <v>0</v>
      </c>
      <c r="Z78" s="150">
        <v>0</v>
      </c>
      <c r="AA78" s="150">
        <v>0</v>
      </c>
      <c r="AB78" s="150">
        <v>0</v>
      </c>
      <c r="AC78" s="150">
        <v>0</v>
      </c>
      <c r="AD78" s="150">
        <v>0</v>
      </c>
      <c r="AE78" s="150">
        <v>0</v>
      </c>
      <c r="AF78" s="150">
        <v>0</v>
      </c>
      <c r="AG78" s="150">
        <v>0</v>
      </c>
      <c r="AH78" s="150">
        <v>0</v>
      </c>
      <c r="AI78" s="150">
        <v>0</v>
      </c>
      <c r="AJ78" s="150">
        <v>0</v>
      </c>
      <c r="AK78" s="150">
        <v>0</v>
      </c>
      <c r="AL78" s="150">
        <v>0</v>
      </c>
      <c r="AM78" s="150">
        <v>0</v>
      </c>
      <c r="AN78" s="150">
        <v>0</v>
      </c>
      <c r="AO78" s="150">
        <v>0</v>
      </c>
      <c r="AP78" s="150">
        <v>0</v>
      </c>
      <c r="AQ78" s="150">
        <v>0</v>
      </c>
      <c r="AR78" s="150">
        <v>0</v>
      </c>
      <c r="AS78" s="150">
        <v>0</v>
      </c>
      <c r="AT78" s="150">
        <v>0</v>
      </c>
      <c r="AU78" s="150">
        <v>0</v>
      </c>
      <c r="AV78" s="150">
        <v>0</v>
      </c>
      <c r="AW78" s="150">
        <v>0</v>
      </c>
      <c r="AX78" s="150">
        <v>0</v>
      </c>
      <c r="AY78" s="150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49" t="s">
        <v>416</v>
      </c>
    </row>
    <row r="79" spans="1:60" s="142" customFormat="1" ht="47.25">
      <c r="A79" s="152" t="s">
        <v>381</v>
      </c>
      <c r="B79" s="152" t="s">
        <v>446</v>
      </c>
      <c r="C79" s="152" t="s">
        <v>416</v>
      </c>
      <c r="D79" s="152" t="s">
        <v>416</v>
      </c>
      <c r="E79" s="153">
        <f t="shared" si="13"/>
        <v>0</v>
      </c>
      <c r="F79" s="153">
        <f t="shared" si="13"/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f t="shared" si="12"/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0.86699999999999999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0.86699999999999999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0</v>
      </c>
      <c r="AP79" s="153">
        <v>0</v>
      </c>
      <c r="AQ79" s="153">
        <v>0</v>
      </c>
      <c r="AR79" s="153">
        <v>0</v>
      </c>
      <c r="AS79" s="153">
        <v>0</v>
      </c>
      <c r="AT79" s="153">
        <v>0</v>
      </c>
      <c r="AU79" s="153">
        <v>0</v>
      </c>
      <c r="AV79" s="153">
        <v>0</v>
      </c>
      <c r="AW79" s="153">
        <v>0</v>
      </c>
      <c r="AX79" s="153">
        <v>0</v>
      </c>
      <c r="AY79" s="153">
        <v>0</v>
      </c>
      <c r="AZ79" s="153">
        <v>0</v>
      </c>
      <c r="BA79" s="153">
        <v>0</v>
      </c>
      <c r="BB79" s="153">
        <v>0</v>
      </c>
      <c r="BC79" s="153">
        <v>0</v>
      </c>
      <c r="BD79" s="153">
        <v>0</v>
      </c>
      <c r="BE79" s="153">
        <v>0</v>
      </c>
      <c r="BF79" s="153">
        <v>0</v>
      </c>
      <c r="BG79" s="153">
        <v>0</v>
      </c>
      <c r="BH79" s="152" t="s">
        <v>416</v>
      </c>
    </row>
    <row r="80" spans="1:60" s="142" customFormat="1" ht="31.5">
      <c r="A80" s="149" t="s">
        <v>447</v>
      </c>
      <c r="B80" s="149" t="s">
        <v>448</v>
      </c>
      <c r="C80" s="149" t="s">
        <v>416</v>
      </c>
      <c r="D80" s="149" t="s">
        <v>416</v>
      </c>
      <c r="E80" s="150">
        <f t="shared" si="13"/>
        <v>0</v>
      </c>
      <c r="F80" s="150">
        <f t="shared" si="13"/>
        <v>0</v>
      </c>
      <c r="G80" s="150">
        <v>0</v>
      </c>
      <c r="H80" s="150">
        <v>0</v>
      </c>
      <c r="I80" s="150">
        <v>0</v>
      </c>
      <c r="J80" s="150">
        <v>0</v>
      </c>
      <c r="K80" s="150">
        <f t="shared" si="12"/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  <c r="Q80" s="150">
        <v>0</v>
      </c>
      <c r="R80" s="150">
        <v>0</v>
      </c>
      <c r="S80" s="150">
        <v>0</v>
      </c>
      <c r="T80" s="150">
        <v>0</v>
      </c>
      <c r="U80" s="150">
        <v>0</v>
      </c>
      <c r="V80" s="150">
        <v>0</v>
      </c>
      <c r="W80" s="150">
        <v>0</v>
      </c>
      <c r="X80" s="150">
        <v>0</v>
      </c>
      <c r="Y80" s="150">
        <v>0</v>
      </c>
      <c r="Z80" s="150">
        <v>0</v>
      </c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  <c r="AF80" s="150">
        <v>0</v>
      </c>
      <c r="AG80" s="150">
        <v>0</v>
      </c>
      <c r="AH80" s="150">
        <v>0</v>
      </c>
      <c r="AI80" s="150">
        <v>0</v>
      </c>
      <c r="AJ80" s="150">
        <v>0</v>
      </c>
      <c r="AK80" s="150">
        <v>0</v>
      </c>
      <c r="AL80" s="150">
        <v>0</v>
      </c>
      <c r="AM80" s="150">
        <v>0</v>
      </c>
      <c r="AN80" s="150">
        <v>0</v>
      </c>
      <c r="AO80" s="150">
        <v>0</v>
      </c>
      <c r="AP80" s="150">
        <v>0</v>
      </c>
      <c r="AQ80" s="150">
        <v>0</v>
      </c>
      <c r="AR80" s="150">
        <v>0</v>
      </c>
      <c r="AS80" s="150">
        <v>0</v>
      </c>
      <c r="AT80" s="150">
        <v>0</v>
      </c>
      <c r="AU80" s="150">
        <v>0</v>
      </c>
      <c r="AV80" s="150">
        <v>0</v>
      </c>
      <c r="AW80" s="150">
        <v>0</v>
      </c>
      <c r="AX80" s="150">
        <v>0</v>
      </c>
      <c r="AY80" s="150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49" t="s">
        <v>416</v>
      </c>
    </row>
    <row r="81" spans="1:61" s="142" customFormat="1" ht="47.25">
      <c r="A81" s="264" t="s">
        <v>945</v>
      </c>
      <c r="B81" s="156" t="s">
        <v>245</v>
      </c>
      <c r="C81" s="158" t="s">
        <v>246</v>
      </c>
      <c r="D81" s="158" t="s">
        <v>416</v>
      </c>
      <c r="E81" s="157">
        <f t="shared" si="13"/>
        <v>0</v>
      </c>
      <c r="F81" s="157">
        <f t="shared" si="13"/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f t="shared" si="12"/>
        <v>0</v>
      </c>
      <c r="L81" s="157">
        <v>0</v>
      </c>
      <c r="M81" s="157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7">
        <v>0</v>
      </c>
      <c r="W81" s="157">
        <v>0</v>
      </c>
      <c r="X81" s="157">
        <v>0</v>
      </c>
      <c r="Y81" s="157">
        <v>0</v>
      </c>
      <c r="Z81" s="157">
        <v>0</v>
      </c>
      <c r="AA81" s="157">
        <v>0</v>
      </c>
      <c r="AB81" s="157">
        <v>0</v>
      </c>
      <c r="AC81" s="157">
        <v>0</v>
      </c>
      <c r="AD81" s="157">
        <v>0</v>
      </c>
      <c r="AE81" s="157">
        <v>0</v>
      </c>
      <c r="AF81" s="157">
        <v>0</v>
      </c>
      <c r="AG81" s="157">
        <v>0</v>
      </c>
      <c r="AH81" s="157">
        <v>0</v>
      </c>
      <c r="AI81" s="157">
        <v>0</v>
      </c>
      <c r="AJ81" s="157">
        <v>0</v>
      </c>
      <c r="AK81" s="157">
        <v>0</v>
      </c>
      <c r="AL81" s="157">
        <v>0</v>
      </c>
      <c r="AM81" s="157">
        <v>0</v>
      </c>
      <c r="AN81" s="157">
        <v>0</v>
      </c>
      <c r="AO81" s="157">
        <v>0</v>
      </c>
      <c r="AP81" s="157">
        <v>0</v>
      </c>
      <c r="AQ81" s="157">
        <v>0</v>
      </c>
      <c r="AR81" s="157">
        <v>0</v>
      </c>
      <c r="AS81" s="157">
        <v>0</v>
      </c>
      <c r="AT81" s="157">
        <v>0</v>
      </c>
      <c r="AU81" s="157">
        <v>0</v>
      </c>
      <c r="AV81" s="157">
        <v>0</v>
      </c>
      <c r="AW81" s="157">
        <v>0</v>
      </c>
      <c r="AX81" s="157">
        <v>0</v>
      </c>
      <c r="AY81" s="157">
        <v>0</v>
      </c>
      <c r="AZ81" s="157">
        <v>0</v>
      </c>
      <c r="BA81" s="157">
        <v>0</v>
      </c>
      <c r="BB81" s="157">
        <v>0</v>
      </c>
      <c r="BC81" s="157">
        <v>0</v>
      </c>
      <c r="BD81" s="157">
        <v>0</v>
      </c>
      <c r="BE81" s="157">
        <v>0</v>
      </c>
      <c r="BF81" s="157">
        <v>0</v>
      </c>
      <c r="BG81" s="157">
        <v>0</v>
      </c>
      <c r="BH81" s="158" t="s">
        <v>416</v>
      </c>
    </row>
    <row r="82" spans="1:61" s="142" customFormat="1" ht="31.5">
      <c r="A82" s="264" t="s">
        <v>946</v>
      </c>
      <c r="B82" s="160" t="s">
        <v>247</v>
      </c>
      <c r="C82" s="159" t="s">
        <v>248</v>
      </c>
      <c r="D82" s="159" t="s">
        <v>416</v>
      </c>
      <c r="E82" s="161">
        <f t="shared" si="13"/>
        <v>0</v>
      </c>
      <c r="F82" s="161">
        <f t="shared" si="13"/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f t="shared" si="12"/>
        <v>0</v>
      </c>
      <c r="L82" s="161">
        <v>0</v>
      </c>
      <c r="M82" s="161">
        <v>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0</v>
      </c>
      <c r="BF82" s="161">
        <v>0</v>
      </c>
      <c r="BG82" s="161">
        <v>0</v>
      </c>
      <c r="BH82" s="159" t="s">
        <v>416</v>
      </c>
    </row>
    <row r="83" spans="1:61" s="142" customFormat="1" ht="172.5" customHeight="1">
      <c r="A83" s="264" t="s">
        <v>971</v>
      </c>
      <c r="B83" s="160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3" s="160" t="str">
        <f>'10'!C80</f>
        <v>J_МСК_21</v>
      </c>
      <c r="D83" s="159" t="s">
        <v>416</v>
      </c>
      <c r="E83" s="157">
        <f t="shared" ref="E83" si="14">L83+S83+Z83+AG83</f>
        <v>0</v>
      </c>
      <c r="F83" s="157">
        <f t="shared" ref="F83" si="15">M83+T83+AA83+AH83</f>
        <v>0</v>
      </c>
      <c r="G83" s="157">
        <v>0</v>
      </c>
      <c r="H83" s="157">
        <v>0</v>
      </c>
      <c r="I83" s="157">
        <v>0</v>
      </c>
      <c r="J83" s="157">
        <v>0</v>
      </c>
      <c r="K83" s="157">
        <f t="shared" ref="K83" si="16">R83+Y83+AF83+AM83</f>
        <v>0</v>
      </c>
      <c r="L83" s="157">
        <v>0</v>
      </c>
      <c r="M83" s="157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0</v>
      </c>
      <c r="AO83" s="157">
        <v>0</v>
      </c>
      <c r="AP83" s="157">
        <v>0</v>
      </c>
      <c r="AQ83" s="157">
        <v>0</v>
      </c>
      <c r="AR83" s="157">
        <v>0</v>
      </c>
      <c r="AS83" s="157">
        <v>0</v>
      </c>
      <c r="AT83" s="157">
        <v>0</v>
      </c>
      <c r="AU83" s="157">
        <v>0</v>
      </c>
      <c r="AV83" s="157">
        <v>0</v>
      </c>
      <c r="AW83" s="157">
        <v>0</v>
      </c>
      <c r="AX83" s="157">
        <v>0</v>
      </c>
      <c r="AY83" s="157">
        <v>0</v>
      </c>
      <c r="AZ83" s="157">
        <v>0</v>
      </c>
      <c r="BA83" s="157">
        <v>0</v>
      </c>
      <c r="BB83" s="157">
        <v>0</v>
      </c>
      <c r="BC83" s="157">
        <v>0</v>
      </c>
      <c r="BD83" s="157">
        <v>0</v>
      </c>
      <c r="BE83" s="157">
        <v>0</v>
      </c>
      <c r="BF83" s="157">
        <v>0</v>
      </c>
      <c r="BG83" s="157">
        <v>0</v>
      </c>
      <c r="BH83" s="158" t="s">
        <v>416</v>
      </c>
    </row>
    <row r="84" spans="1:61" s="142" customFormat="1" ht="47.25">
      <c r="A84" s="264" t="s">
        <v>973</v>
      </c>
      <c r="B84" s="162" t="s">
        <v>249</v>
      </c>
      <c r="C84" s="158" t="s">
        <v>250</v>
      </c>
      <c r="D84" s="158" t="s">
        <v>416</v>
      </c>
      <c r="E84" s="157">
        <f t="shared" si="13"/>
        <v>0</v>
      </c>
      <c r="F84" s="157">
        <f t="shared" si="13"/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f t="shared" si="12"/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0</v>
      </c>
      <c r="Z84" s="157">
        <v>0</v>
      </c>
      <c r="AA84" s="157">
        <v>0</v>
      </c>
      <c r="AB84" s="157">
        <v>0</v>
      </c>
      <c r="AC84" s="157">
        <v>0</v>
      </c>
      <c r="AD84" s="157">
        <v>0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>
        <v>0</v>
      </c>
      <c r="AP84" s="157">
        <v>0</v>
      </c>
      <c r="AQ84" s="157">
        <v>0</v>
      </c>
      <c r="AR84" s="157">
        <v>0</v>
      </c>
      <c r="AS84" s="157">
        <v>0</v>
      </c>
      <c r="AT84" s="157">
        <v>0</v>
      </c>
      <c r="AU84" s="157">
        <v>0</v>
      </c>
      <c r="AV84" s="157">
        <v>0</v>
      </c>
      <c r="AW84" s="157">
        <v>0</v>
      </c>
      <c r="AX84" s="157">
        <v>0</v>
      </c>
      <c r="AY84" s="157">
        <v>0</v>
      </c>
      <c r="AZ84" s="157">
        <v>0</v>
      </c>
      <c r="BA84" s="157">
        <v>0</v>
      </c>
      <c r="BB84" s="157">
        <v>0</v>
      </c>
      <c r="BC84" s="157">
        <v>0</v>
      </c>
      <c r="BD84" s="157">
        <v>0</v>
      </c>
      <c r="BE84" s="157">
        <v>0</v>
      </c>
      <c r="BF84" s="157">
        <v>0</v>
      </c>
      <c r="BG84" s="157">
        <v>0</v>
      </c>
      <c r="BH84" s="158" t="s">
        <v>416</v>
      </c>
      <c r="BI84" s="157"/>
    </row>
    <row r="85" spans="1:61" s="142" customFormat="1" ht="31.5" hidden="1">
      <c r="A85" s="149" t="s">
        <v>453</v>
      </c>
      <c r="B85" s="149" t="s">
        <v>454</v>
      </c>
      <c r="C85" s="149" t="s">
        <v>416</v>
      </c>
      <c r="D85" s="149" t="s">
        <v>416</v>
      </c>
      <c r="E85" s="150">
        <f t="shared" si="13"/>
        <v>0</v>
      </c>
      <c r="F85" s="150">
        <f t="shared" si="13"/>
        <v>0</v>
      </c>
      <c r="G85" s="150">
        <v>0</v>
      </c>
      <c r="H85" s="150">
        <v>0</v>
      </c>
      <c r="I85" s="150">
        <v>0</v>
      </c>
      <c r="J85" s="150">
        <v>0</v>
      </c>
      <c r="K85" s="150">
        <f t="shared" si="12"/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0">
        <v>0</v>
      </c>
      <c r="X85" s="150">
        <v>0</v>
      </c>
      <c r="Y85" s="150">
        <v>0</v>
      </c>
      <c r="Z85" s="150">
        <v>0</v>
      </c>
      <c r="AA85" s="150">
        <v>0</v>
      </c>
      <c r="AB85" s="150">
        <v>0</v>
      </c>
      <c r="AC85" s="150">
        <v>0</v>
      </c>
      <c r="AD85" s="150">
        <v>0</v>
      </c>
      <c r="AE85" s="150">
        <v>0</v>
      </c>
      <c r="AF85" s="150">
        <v>0</v>
      </c>
      <c r="AG85" s="150">
        <v>0</v>
      </c>
      <c r="AH85" s="150">
        <v>0</v>
      </c>
      <c r="AI85" s="150">
        <v>0</v>
      </c>
      <c r="AJ85" s="150">
        <v>0</v>
      </c>
      <c r="AK85" s="150">
        <v>0</v>
      </c>
      <c r="AL85" s="150">
        <v>0</v>
      </c>
      <c r="AM85" s="150">
        <v>0</v>
      </c>
      <c r="AN85" s="150">
        <v>0</v>
      </c>
      <c r="AO85" s="150">
        <v>0</v>
      </c>
      <c r="AP85" s="150">
        <v>0</v>
      </c>
      <c r="AQ85" s="150">
        <v>0</v>
      </c>
      <c r="AR85" s="150">
        <v>0</v>
      </c>
      <c r="AS85" s="150">
        <v>0</v>
      </c>
      <c r="AT85" s="150">
        <v>0</v>
      </c>
      <c r="AU85" s="150">
        <v>0</v>
      </c>
      <c r="AV85" s="150">
        <v>0</v>
      </c>
      <c r="AW85" s="150">
        <v>0</v>
      </c>
      <c r="AX85" s="150">
        <v>0</v>
      </c>
      <c r="AY85" s="150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49" t="s">
        <v>416</v>
      </c>
    </row>
    <row r="86" spans="1:61" s="142" customFormat="1" ht="47.25">
      <c r="A86" s="152" t="s">
        <v>382</v>
      </c>
      <c r="B86" s="152" t="s">
        <v>455</v>
      </c>
      <c r="C86" s="152" t="s">
        <v>416</v>
      </c>
      <c r="D86" s="152" t="s">
        <v>416</v>
      </c>
      <c r="E86" s="153">
        <f t="shared" si="13"/>
        <v>0</v>
      </c>
      <c r="F86" s="153">
        <f t="shared" si="13"/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f t="shared" si="12"/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2" t="s">
        <v>416</v>
      </c>
    </row>
    <row r="87" spans="1:61" s="142" customFormat="1" ht="47.25" hidden="1">
      <c r="A87" s="149" t="s">
        <v>869</v>
      </c>
      <c r="B87" s="149" t="s">
        <v>456</v>
      </c>
      <c r="C87" s="149" t="s">
        <v>416</v>
      </c>
      <c r="D87" s="149" t="s">
        <v>416</v>
      </c>
      <c r="E87" s="150">
        <f t="shared" si="13"/>
        <v>0</v>
      </c>
      <c r="F87" s="150">
        <f t="shared" si="13"/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f t="shared" si="12"/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0">
        <v>0</v>
      </c>
      <c r="S87" s="150">
        <v>0</v>
      </c>
      <c r="T87" s="150">
        <v>0</v>
      </c>
      <c r="U87" s="150">
        <v>0</v>
      </c>
      <c r="V87" s="150">
        <v>0</v>
      </c>
      <c r="W87" s="150">
        <v>0</v>
      </c>
      <c r="X87" s="150">
        <v>0</v>
      </c>
      <c r="Y87" s="150">
        <v>0</v>
      </c>
      <c r="Z87" s="150">
        <v>0</v>
      </c>
      <c r="AA87" s="150">
        <v>0</v>
      </c>
      <c r="AB87" s="150">
        <v>0</v>
      </c>
      <c r="AC87" s="150">
        <v>0</v>
      </c>
      <c r="AD87" s="150">
        <v>0</v>
      </c>
      <c r="AE87" s="150">
        <v>0</v>
      </c>
      <c r="AF87" s="150">
        <v>0</v>
      </c>
      <c r="AG87" s="150">
        <v>0</v>
      </c>
      <c r="AH87" s="150">
        <v>0</v>
      </c>
      <c r="AI87" s="150">
        <v>0</v>
      </c>
      <c r="AJ87" s="150">
        <v>0</v>
      </c>
      <c r="AK87" s="150">
        <v>0</v>
      </c>
      <c r="AL87" s="150">
        <v>0</v>
      </c>
      <c r="AM87" s="150">
        <v>0</v>
      </c>
      <c r="AN87" s="150">
        <v>0</v>
      </c>
      <c r="AO87" s="150">
        <v>0</v>
      </c>
      <c r="AP87" s="150">
        <v>0</v>
      </c>
      <c r="AQ87" s="150">
        <v>0</v>
      </c>
      <c r="AR87" s="150">
        <v>0</v>
      </c>
      <c r="AS87" s="150">
        <v>0</v>
      </c>
      <c r="AT87" s="150">
        <v>0</v>
      </c>
      <c r="AU87" s="150">
        <v>0</v>
      </c>
      <c r="AV87" s="150">
        <v>0</v>
      </c>
      <c r="AW87" s="150">
        <v>0</v>
      </c>
      <c r="AX87" s="150">
        <v>0</v>
      </c>
      <c r="AY87" s="150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49" t="s">
        <v>416</v>
      </c>
    </row>
    <row r="88" spans="1:61" s="142" customFormat="1" ht="47.25" hidden="1">
      <c r="A88" s="156" t="s">
        <v>869</v>
      </c>
      <c r="B88" s="156" t="s">
        <v>251</v>
      </c>
      <c r="C88" s="156" t="s">
        <v>252</v>
      </c>
      <c r="D88" s="156" t="s">
        <v>416</v>
      </c>
      <c r="E88" s="157">
        <f t="shared" si="13"/>
        <v>0</v>
      </c>
      <c r="F88" s="157">
        <f t="shared" si="13"/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f t="shared" si="12"/>
        <v>0</v>
      </c>
      <c r="L88" s="157">
        <v>0</v>
      </c>
      <c r="M88" s="157">
        <v>0</v>
      </c>
      <c r="N88" s="157">
        <v>0</v>
      </c>
      <c r="O88" s="157">
        <v>0</v>
      </c>
      <c r="P88" s="157">
        <v>0</v>
      </c>
      <c r="Q88" s="157">
        <v>0</v>
      </c>
      <c r="R88" s="157">
        <v>0</v>
      </c>
      <c r="S88" s="157">
        <v>0</v>
      </c>
      <c r="T88" s="157">
        <v>0</v>
      </c>
      <c r="U88" s="157">
        <v>0</v>
      </c>
      <c r="V88" s="157">
        <v>0</v>
      </c>
      <c r="W88" s="157">
        <v>0</v>
      </c>
      <c r="X88" s="157">
        <v>0</v>
      </c>
      <c r="Y88" s="157">
        <v>0</v>
      </c>
      <c r="Z88" s="157">
        <v>0</v>
      </c>
      <c r="AA88" s="157">
        <v>0</v>
      </c>
      <c r="AB88" s="157">
        <v>0</v>
      </c>
      <c r="AC88" s="157">
        <v>0</v>
      </c>
      <c r="AD88" s="157">
        <v>0</v>
      </c>
      <c r="AE88" s="157">
        <v>0</v>
      </c>
      <c r="AF88" s="157">
        <v>0</v>
      </c>
      <c r="AG88" s="157">
        <v>0</v>
      </c>
      <c r="AH88" s="157">
        <v>0</v>
      </c>
      <c r="AI88" s="157">
        <v>0</v>
      </c>
      <c r="AJ88" s="157">
        <v>0</v>
      </c>
      <c r="AK88" s="157">
        <v>0</v>
      </c>
      <c r="AL88" s="157">
        <v>0</v>
      </c>
      <c r="AM88" s="157">
        <v>0</v>
      </c>
      <c r="AN88" s="157">
        <v>0</v>
      </c>
      <c r="AO88" s="157">
        <v>0</v>
      </c>
      <c r="AP88" s="157">
        <v>0</v>
      </c>
      <c r="AQ88" s="157">
        <v>0</v>
      </c>
      <c r="AR88" s="157">
        <v>0</v>
      </c>
      <c r="AS88" s="157">
        <v>0</v>
      </c>
      <c r="AT88" s="157">
        <v>0</v>
      </c>
      <c r="AU88" s="157">
        <v>0</v>
      </c>
      <c r="AV88" s="157">
        <v>0</v>
      </c>
      <c r="AW88" s="157">
        <v>0</v>
      </c>
      <c r="AX88" s="157">
        <v>0</v>
      </c>
      <c r="AY88" s="157">
        <v>0</v>
      </c>
      <c r="AZ88" s="157">
        <v>0</v>
      </c>
      <c r="BA88" s="157">
        <v>0</v>
      </c>
      <c r="BB88" s="157">
        <v>0</v>
      </c>
      <c r="BC88" s="157">
        <v>0</v>
      </c>
      <c r="BD88" s="157">
        <v>0</v>
      </c>
      <c r="BE88" s="157">
        <v>0</v>
      </c>
      <c r="BF88" s="157">
        <v>0</v>
      </c>
      <c r="BG88" s="157">
        <v>0</v>
      </c>
      <c r="BH88" s="158" t="s">
        <v>416</v>
      </c>
    </row>
    <row r="89" spans="1:61" s="142" customFormat="1" ht="31.5" hidden="1">
      <c r="A89" s="149" t="s">
        <v>872</v>
      </c>
      <c r="B89" s="149" t="s">
        <v>457</v>
      </c>
      <c r="C89" s="149" t="s">
        <v>416</v>
      </c>
      <c r="D89" s="149" t="s">
        <v>416</v>
      </c>
      <c r="E89" s="150">
        <f t="shared" si="13"/>
        <v>0</v>
      </c>
      <c r="F89" s="150">
        <f t="shared" si="13"/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f t="shared" si="12"/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0">
        <v>0</v>
      </c>
      <c r="S89" s="150">
        <v>0</v>
      </c>
      <c r="T89" s="150">
        <v>0</v>
      </c>
      <c r="U89" s="150">
        <v>0</v>
      </c>
      <c r="V89" s="150">
        <v>0</v>
      </c>
      <c r="W89" s="150">
        <v>0</v>
      </c>
      <c r="X89" s="150">
        <v>0</v>
      </c>
      <c r="Y89" s="150">
        <v>0</v>
      </c>
      <c r="Z89" s="150">
        <v>0</v>
      </c>
      <c r="AA89" s="150">
        <v>0</v>
      </c>
      <c r="AB89" s="150">
        <v>0</v>
      </c>
      <c r="AC89" s="150">
        <v>0</v>
      </c>
      <c r="AD89" s="150">
        <v>0</v>
      </c>
      <c r="AE89" s="150">
        <v>0</v>
      </c>
      <c r="AF89" s="150">
        <v>0</v>
      </c>
      <c r="AG89" s="150">
        <v>0</v>
      </c>
      <c r="AH89" s="150">
        <v>0</v>
      </c>
      <c r="AI89" s="150">
        <v>0</v>
      </c>
      <c r="AJ89" s="150">
        <v>0</v>
      </c>
      <c r="AK89" s="150">
        <v>0</v>
      </c>
      <c r="AL89" s="150">
        <v>0</v>
      </c>
      <c r="AM89" s="150">
        <v>0</v>
      </c>
      <c r="AN89" s="150">
        <v>0</v>
      </c>
      <c r="AO89" s="150">
        <v>0</v>
      </c>
      <c r="AP89" s="150">
        <v>0</v>
      </c>
      <c r="AQ89" s="150">
        <v>0</v>
      </c>
      <c r="AR89" s="150">
        <v>0</v>
      </c>
      <c r="AS89" s="150">
        <v>0</v>
      </c>
      <c r="AT89" s="150">
        <v>0</v>
      </c>
      <c r="AU89" s="150">
        <v>0</v>
      </c>
      <c r="AV89" s="150">
        <v>0</v>
      </c>
      <c r="AW89" s="150">
        <v>0</v>
      </c>
      <c r="AX89" s="150">
        <v>0</v>
      </c>
      <c r="AY89" s="150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49" t="s">
        <v>416</v>
      </c>
    </row>
    <row r="90" spans="1:61" s="142" customFormat="1" ht="47.25" hidden="1">
      <c r="A90" s="156" t="s">
        <v>872</v>
      </c>
      <c r="B90" s="156" t="s">
        <v>253</v>
      </c>
      <c r="C90" s="156" t="s">
        <v>254</v>
      </c>
      <c r="D90" s="156" t="s">
        <v>416</v>
      </c>
      <c r="E90" s="157">
        <f t="shared" si="13"/>
        <v>0</v>
      </c>
      <c r="F90" s="157">
        <f t="shared" si="13"/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f t="shared" si="12"/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57">
        <v>0</v>
      </c>
      <c r="AP90" s="157">
        <v>0</v>
      </c>
      <c r="AQ90" s="157">
        <v>0</v>
      </c>
      <c r="AR90" s="157">
        <v>0</v>
      </c>
      <c r="AS90" s="157">
        <v>0</v>
      </c>
      <c r="AT90" s="157">
        <v>0</v>
      </c>
      <c r="AU90" s="157">
        <v>0</v>
      </c>
      <c r="AV90" s="157">
        <v>0</v>
      </c>
      <c r="AW90" s="157">
        <v>0</v>
      </c>
      <c r="AX90" s="157">
        <v>0</v>
      </c>
      <c r="AY90" s="157">
        <v>0</v>
      </c>
      <c r="AZ90" s="157">
        <v>0</v>
      </c>
      <c r="BA90" s="157">
        <v>0</v>
      </c>
      <c r="BB90" s="157">
        <v>0</v>
      </c>
      <c r="BC90" s="157">
        <v>0</v>
      </c>
      <c r="BD90" s="157">
        <v>0</v>
      </c>
      <c r="BE90" s="157">
        <v>0</v>
      </c>
      <c r="BF90" s="157">
        <v>0</v>
      </c>
      <c r="BG90" s="157">
        <v>0</v>
      </c>
      <c r="BH90" s="158" t="s">
        <v>416</v>
      </c>
    </row>
    <row r="91" spans="1:61" s="142" customFormat="1" ht="31.5" hidden="1">
      <c r="A91" s="149" t="s">
        <v>873</v>
      </c>
      <c r="B91" s="149" t="s">
        <v>458</v>
      </c>
      <c r="C91" s="149" t="s">
        <v>416</v>
      </c>
      <c r="D91" s="149" t="s">
        <v>416</v>
      </c>
      <c r="E91" s="150">
        <f t="shared" si="13"/>
        <v>0</v>
      </c>
      <c r="F91" s="150">
        <f t="shared" si="13"/>
        <v>0</v>
      </c>
      <c r="G91" s="150">
        <v>0</v>
      </c>
      <c r="H91" s="150">
        <v>0</v>
      </c>
      <c r="I91" s="150">
        <v>0</v>
      </c>
      <c r="J91" s="150">
        <v>0</v>
      </c>
      <c r="K91" s="150">
        <f t="shared" si="12"/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50">
        <v>0</v>
      </c>
      <c r="S91" s="150">
        <v>0</v>
      </c>
      <c r="T91" s="150">
        <v>0</v>
      </c>
      <c r="U91" s="150">
        <v>0</v>
      </c>
      <c r="V91" s="150">
        <v>0</v>
      </c>
      <c r="W91" s="150">
        <v>0</v>
      </c>
      <c r="X91" s="150">
        <v>0</v>
      </c>
      <c r="Y91" s="150">
        <v>0</v>
      </c>
      <c r="Z91" s="150">
        <v>0</v>
      </c>
      <c r="AA91" s="150">
        <v>0</v>
      </c>
      <c r="AB91" s="150">
        <v>0</v>
      </c>
      <c r="AC91" s="150">
        <v>0</v>
      </c>
      <c r="AD91" s="150">
        <v>0</v>
      </c>
      <c r="AE91" s="150">
        <v>0</v>
      </c>
      <c r="AF91" s="150">
        <v>0</v>
      </c>
      <c r="AG91" s="150">
        <v>0</v>
      </c>
      <c r="AH91" s="150">
        <v>0</v>
      </c>
      <c r="AI91" s="150">
        <v>0</v>
      </c>
      <c r="AJ91" s="150">
        <v>0</v>
      </c>
      <c r="AK91" s="150">
        <v>0</v>
      </c>
      <c r="AL91" s="150">
        <v>0</v>
      </c>
      <c r="AM91" s="150">
        <v>0</v>
      </c>
      <c r="AN91" s="150">
        <v>0</v>
      </c>
      <c r="AO91" s="150">
        <v>0</v>
      </c>
      <c r="AP91" s="150">
        <v>0</v>
      </c>
      <c r="AQ91" s="150">
        <v>0</v>
      </c>
      <c r="AR91" s="150">
        <v>0</v>
      </c>
      <c r="AS91" s="150">
        <v>0</v>
      </c>
      <c r="AT91" s="150">
        <v>0</v>
      </c>
      <c r="AU91" s="150">
        <v>0</v>
      </c>
      <c r="AV91" s="150">
        <v>0</v>
      </c>
      <c r="AW91" s="150">
        <v>0</v>
      </c>
      <c r="AX91" s="150">
        <v>0</v>
      </c>
      <c r="AY91" s="150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49" t="s">
        <v>416</v>
      </c>
    </row>
    <row r="92" spans="1:61" s="142" customFormat="1" ht="47.25" hidden="1">
      <c r="A92" s="149" t="s">
        <v>874</v>
      </c>
      <c r="B92" s="149" t="s">
        <v>459</v>
      </c>
      <c r="C92" s="149" t="s">
        <v>416</v>
      </c>
      <c r="D92" s="149" t="s">
        <v>416</v>
      </c>
      <c r="E92" s="150">
        <f t="shared" si="13"/>
        <v>0</v>
      </c>
      <c r="F92" s="150">
        <f t="shared" si="13"/>
        <v>0</v>
      </c>
      <c r="G92" s="150">
        <v>0</v>
      </c>
      <c r="H92" s="150">
        <v>0</v>
      </c>
      <c r="I92" s="150">
        <v>0</v>
      </c>
      <c r="J92" s="150">
        <v>0</v>
      </c>
      <c r="K92" s="150">
        <f t="shared" si="12"/>
        <v>0</v>
      </c>
      <c r="L92" s="150">
        <v>0</v>
      </c>
      <c r="M92" s="150">
        <v>0</v>
      </c>
      <c r="N92" s="150">
        <v>0</v>
      </c>
      <c r="O92" s="150">
        <v>0</v>
      </c>
      <c r="P92" s="150">
        <v>0</v>
      </c>
      <c r="Q92" s="150">
        <v>0</v>
      </c>
      <c r="R92" s="150">
        <v>0</v>
      </c>
      <c r="S92" s="150">
        <v>0</v>
      </c>
      <c r="T92" s="150">
        <v>0</v>
      </c>
      <c r="U92" s="150">
        <v>0</v>
      </c>
      <c r="V92" s="150">
        <v>0</v>
      </c>
      <c r="W92" s="150">
        <v>0</v>
      </c>
      <c r="X92" s="150">
        <v>0</v>
      </c>
      <c r="Y92" s="150">
        <v>0</v>
      </c>
      <c r="Z92" s="150">
        <v>0</v>
      </c>
      <c r="AA92" s="150">
        <v>0</v>
      </c>
      <c r="AB92" s="150">
        <v>0</v>
      </c>
      <c r="AC92" s="150">
        <v>0</v>
      </c>
      <c r="AD92" s="150">
        <v>0</v>
      </c>
      <c r="AE92" s="150">
        <v>0</v>
      </c>
      <c r="AF92" s="150">
        <v>0</v>
      </c>
      <c r="AG92" s="150">
        <v>0</v>
      </c>
      <c r="AH92" s="150">
        <v>0</v>
      </c>
      <c r="AI92" s="150">
        <v>0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150">
        <v>0</v>
      </c>
      <c r="AP92" s="150">
        <v>0</v>
      </c>
      <c r="AQ92" s="150">
        <v>0</v>
      </c>
      <c r="AR92" s="150">
        <v>0</v>
      </c>
      <c r="AS92" s="150">
        <v>0</v>
      </c>
      <c r="AT92" s="150">
        <v>0</v>
      </c>
      <c r="AU92" s="150">
        <v>0</v>
      </c>
      <c r="AV92" s="150">
        <v>0</v>
      </c>
      <c r="AW92" s="150">
        <v>0</v>
      </c>
      <c r="AX92" s="150">
        <v>0</v>
      </c>
      <c r="AY92" s="150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49" t="s">
        <v>416</v>
      </c>
    </row>
    <row r="93" spans="1:61" s="142" customFormat="1" ht="47.25" hidden="1">
      <c r="A93" s="149" t="s">
        <v>875</v>
      </c>
      <c r="B93" s="149" t="s">
        <v>460</v>
      </c>
      <c r="C93" s="149" t="s">
        <v>416</v>
      </c>
      <c r="D93" s="149" t="s">
        <v>416</v>
      </c>
      <c r="E93" s="150">
        <f t="shared" si="13"/>
        <v>0</v>
      </c>
      <c r="F93" s="150">
        <f t="shared" si="13"/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f t="shared" ref="K93:K107" si="17">R93+Y93+AF93+AM93</f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0</v>
      </c>
      <c r="Q93" s="150">
        <v>0</v>
      </c>
      <c r="R93" s="150">
        <v>0</v>
      </c>
      <c r="S93" s="150">
        <v>0</v>
      </c>
      <c r="T93" s="150">
        <v>0</v>
      </c>
      <c r="U93" s="150">
        <v>0</v>
      </c>
      <c r="V93" s="150">
        <v>0</v>
      </c>
      <c r="W93" s="150">
        <v>0</v>
      </c>
      <c r="X93" s="150">
        <v>0</v>
      </c>
      <c r="Y93" s="150">
        <v>0</v>
      </c>
      <c r="Z93" s="150">
        <v>0</v>
      </c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0</v>
      </c>
      <c r="AM93" s="150">
        <v>0</v>
      </c>
      <c r="AN93" s="150">
        <v>0</v>
      </c>
      <c r="AO93" s="150">
        <v>0</v>
      </c>
      <c r="AP93" s="150">
        <v>0</v>
      </c>
      <c r="AQ93" s="150">
        <v>0</v>
      </c>
      <c r="AR93" s="150">
        <v>0</v>
      </c>
      <c r="AS93" s="150">
        <v>0</v>
      </c>
      <c r="AT93" s="150">
        <v>0</v>
      </c>
      <c r="AU93" s="150">
        <v>0</v>
      </c>
      <c r="AV93" s="150">
        <v>0</v>
      </c>
      <c r="AW93" s="150">
        <v>0</v>
      </c>
      <c r="AX93" s="150">
        <v>0</v>
      </c>
      <c r="AY93" s="150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49" t="s">
        <v>416</v>
      </c>
    </row>
    <row r="94" spans="1:61" s="142" customFormat="1" ht="47.25" hidden="1">
      <c r="A94" s="149" t="s">
        <v>876</v>
      </c>
      <c r="B94" s="149" t="s">
        <v>461</v>
      </c>
      <c r="C94" s="149" t="s">
        <v>416</v>
      </c>
      <c r="D94" s="149" t="s">
        <v>416</v>
      </c>
      <c r="E94" s="150">
        <f t="shared" si="13"/>
        <v>0</v>
      </c>
      <c r="F94" s="150">
        <f t="shared" si="13"/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f t="shared" si="17"/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0</v>
      </c>
      <c r="Q94" s="150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0">
        <v>0</v>
      </c>
      <c r="X94" s="150">
        <v>0</v>
      </c>
      <c r="Y94" s="150">
        <v>0</v>
      </c>
      <c r="Z94" s="150">
        <v>0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0</v>
      </c>
      <c r="AL94" s="150">
        <v>0</v>
      </c>
      <c r="AM94" s="150">
        <v>0</v>
      </c>
      <c r="AN94" s="150">
        <v>0</v>
      </c>
      <c r="AO94" s="150">
        <v>0</v>
      </c>
      <c r="AP94" s="150">
        <v>0</v>
      </c>
      <c r="AQ94" s="150">
        <v>0</v>
      </c>
      <c r="AR94" s="150">
        <v>0</v>
      </c>
      <c r="AS94" s="150">
        <v>0</v>
      </c>
      <c r="AT94" s="150">
        <v>0</v>
      </c>
      <c r="AU94" s="150">
        <v>0</v>
      </c>
      <c r="AV94" s="150">
        <v>0</v>
      </c>
      <c r="AW94" s="150">
        <v>0</v>
      </c>
      <c r="AX94" s="150">
        <v>0</v>
      </c>
      <c r="AY94" s="150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49" t="s">
        <v>416</v>
      </c>
    </row>
    <row r="95" spans="1:61" s="142" customFormat="1" ht="47.25" hidden="1">
      <c r="A95" s="149" t="s">
        <v>877</v>
      </c>
      <c r="B95" s="149" t="s">
        <v>462</v>
      </c>
      <c r="C95" s="149" t="s">
        <v>416</v>
      </c>
      <c r="D95" s="149" t="s">
        <v>416</v>
      </c>
      <c r="E95" s="150">
        <f t="shared" si="13"/>
        <v>0</v>
      </c>
      <c r="F95" s="150">
        <f t="shared" si="13"/>
        <v>0</v>
      </c>
      <c r="G95" s="150">
        <v>0</v>
      </c>
      <c r="H95" s="150">
        <v>0</v>
      </c>
      <c r="I95" s="150">
        <v>0</v>
      </c>
      <c r="J95" s="150">
        <v>0</v>
      </c>
      <c r="K95" s="150">
        <f t="shared" si="17"/>
        <v>0</v>
      </c>
      <c r="L95" s="150">
        <v>0</v>
      </c>
      <c r="M95" s="150">
        <v>0</v>
      </c>
      <c r="N95" s="150">
        <v>0</v>
      </c>
      <c r="O95" s="150">
        <v>0</v>
      </c>
      <c r="P95" s="150">
        <v>0</v>
      </c>
      <c r="Q95" s="150">
        <v>0</v>
      </c>
      <c r="R95" s="150">
        <v>0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  <c r="X95" s="150">
        <v>0</v>
      </c>
      <c r="Y95" s="150">
        <v>0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50">
        <v>0</v>
      </c>
      <c r="AI95" s="150">
        <v>0</v>
      </c>
      <c r="AJ95" s="150">
        <v>0</v>
      </c>
      <c r="AK95" s="150">
        <v>0</v>
      </c>
      <c r="AL95" s="150">
        <v>0</v>
      </c>
      <c r="AM95" s="150">
        <v>0</v>
      </c>
      <c r="AN95" s="150">
        <v>0</v>
      </c>
      <c r="AO95" s="150">
        <v>0</v>
      </c>
      <c r="AP95" s="150">
        <v>0</v>
      </c>
      <c r="AQ95" s="150">
        <v>0</v>
      </c>
      <c r="AR95" s="150">
        <v>0</v>
      </c>
      <c r="AS95" s="150">
        <v>0</v>
      </c>
      <c r="AT95" s="150">
        <v>0</v>
      </c>
      <c r="AU95" s="150">
        <v>0</v>
      </c>
      <c r="AV95" s="150">
        <v>0</v>
      </c>
      <c r="AW95" s="150">
        <v>0</v>
      </c>
      <c r="AX95" s="150">
        <v>0</v>
      </c>
      <c r="AY95" s="150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49" t="s">
        <v>416</v>
      </c>
    </row>
    <row r="96" spans="1:61" s="142" customFormat="1" ht="47.25" hidden="1">
      <c r="A96" s="149" t="s">
        <v>463</v>
      </c>
      <c r="B96" s="149" t="s">
        <v>464</v>
      </c>
      <c r="C96" s="149" t="s">
        <v>416</v>
      </c>
      <c r="D96" s="149" t="s">
        <v>416</v>
      </c>
      <c r="E96" s="150">
        <f t="shared" si="13"/>
        <v>0</v>
      </c>
      <c r="F96" s="150">
        <f t="shared" si="13"/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f t="shared" si="17"/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>
        <v>0</v>
      </c>
      <c r="X96" s="150">
        <v>0</v>
      </c>
      <c r="Y96" s="150">
        <v>0</v>
      </c>
      <c r="Z96" s="150">
        <v>0</v>
      </c>
      <c r="AA96" s="150">
        <v>0</v>
      </c>
      <c r="AB96" s="150">
        <v>0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50">
        <v>0</v>
      </c>
      <c r="AI96" s="150">
        <v>0</v>
      </c>
      <c r="AJ96" s="150">
        <v>0</v>
      </c>
      <c r="AK96" s="150">
        <v>0</v>
      </c>
      <c r="AL96" s="150">
        <v>0</v>
      </c>
      <c r="AM96" s="150">
        <v>0</v>
      </c>
      <c r="AN96" s="150">
        <v>0</v>
      </c>
      <c r="AO96" s="150">
        <v>0</v>
      </c>
      <c r="AP96" s="150">
        <v>0</v>
      </c>
      <c r="AQ96" s="150">
        <v>0</v>
      </c>
      <c r="AR96" s="150">
        <v>0</v>
      </c>
      <c r="AS96" s="150">
        <v>0</v>
      </c>
      <c r="AT96" s="150">
        <v>0</v>
      </c>
      <c r="AU96" s="150">
        <v>0</v>
      </c>
      <c r="AV96" s="150">
        <v>0</v>
      </c>
      <c r="AW96" s="150">
        <v>0</v>
      </c>
      <c r="AX96" s="150">
        <v>0</v>
      </c>
      <c r="AY96" s="150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49" t="s">
        <v>416</v>
      </c>
    </row>
    <row r="97" spans="1:60" s="142" customFormat="1" ht="47.25" hidden="1">
      <c r="A97" s="149" t="s">
        <v>465</v>
      </c>
      <c r="B97" s="149" t="s">
        <v>466</v>
      </c>
      <c r="C97" s="149" t="s">
        <v>416</v>
      </c>
      <c r="D97" s="149" t="s">
        <v>416</v>
      </c>
      <c r="E97" s="150">
        <f t="shared" si="13"/>
        <v>0</v>
      </c>
      <c r="F97" s="150">
        <f t="shared" si="13"/>
        <v>0</v>
      </c>
      <c r="G97" s="150">
        <v>0</v>
      </c>
      <c r="H97" s="150">
        <v>0</v>
      </c>
      <c r="I97" s="150">
        <v>0</v>
      </c>
      <c r="J97" s="150">
        <v>0</v>
      </c>
      <c r="K97" s="150">
        <f t="shared" si="17"/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0</v>
      </c>
      <c r="Q97" s="150">
        <v>0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0</v>
      </c>
      <c r="X97" s="150">
        <v>0</v>
      </c>
      <c r="Y97" s="150">
        <v>0</v>
      </c>
      <c r="Z97" s="150">
        <v>0</v>
      </c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50">
        <v>0</v>
      </c>
      <c r="AI97" s="150">
        <v>0</v>
      </c>
      <c r="AJ97" s="150">
        <v>0</v>
      </c>
      <c r="AK97" s="150">
        <v>0</v>
      </c>
      <c r="AL97" s="150">
        <v>0</v>
      </c>
      <c r="AM97" s="150">
        <v>0</v>
      </c>
      <c r="AN97" s="150">
        <v>0</v>
      </c>
      <c r="AO97" s="150">
        <v>0</v>
      </c>
      <c r="AP97" s="150">
        <v>0</v>
      </c>
      <c r="AQ97" s="150">
        <v>0</v>
      </c>
      <c r="AR97" s="150">
        <v>0</v>
      </c>
      <c r="AS97" s="150">
        <v>0</v>
      </c>
      <c r="AT97" s="150">
        <v>0</v>
      </c>
      <c r="AU97" s="150">
        <v>0</v>
      </c>
      <c r="AV97" s="150">
        <v>0</v>
      </c>
      <c r="AW97" s="150">
        <v>0</v>
      </c>
      <c r="AX97" s="150">
        <v>0</v>
      </c>
      <c r="AY97" s="150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49" t="s">
        <v>416</v>
      </c>
    </row>
    <row r="98" spans="1:60" s="142" customFormat="1" ht="31.5" hidden="1">
      <c r="A98" s="149" t="s">
        <v>467</v>
      </c>
      <c r="B98" s="149" t="s">
        <v>468</v>
      </c>
      <c r="C98" s="149" t="s">
        <v>416</v>
      </c>
      <c r="D98" s="149" t="s">
        <v>416</v>
      </c>
      <c r="E98" s="150">
        <f t="shared" si="13"/>
        <v>0</v>
      </c>
      <c r="F98" s="150">
        <f t="shared" si="13"/>
        <v>0</v>
      </c>
      <c r="G98" s="150">
        <v>0</v>
      </c>
      <c r="H98" s="150">
        <v>0</v>
      </c>
      <c r="I98" s="150">
        <v>0</v>
      </c>
      <c r="J98" s="150">
        <v>0</v>
      </c>
      <c r="K98" s="150">
        <f t="shared" si="17"/>
        <v>0</v>
      </c>
      <c r="L98" s="150">
        <v>0</v>
      </c>
      <c r="M98" s="150">
        <v>0</v>
      </c>
      <c r="N98" s="150">
        <v>0</v>
      </c>
      <c r="O98" s="150">
        <v>0</v>
      </c>
      <c r="P98" s="150">
        <v>0</v>
      </c>
      <c r="Q98" s="150">
        <v>0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0</v>
      </c>
      <c r="X98" s="150">
        <v>0</v>
      </c>
      <c r="Y98" s="150">
        <v>0</v>
      </c>
      <c r="Z98" s="150">
        <v>0</v>
      </c>
      <c r="AA98" s="150">
        <v>0</v>
      </c>
      <c r="AB98" s="150">
        <v>0</v>
      </c>
      <c r="AC98" s="150">
        <v>0</v>
      </c>
      <c r="AD98" s="150">
        <v>0</v>
      </c>
      <c r="AE98" s="150">
        <v>0</v>
      </c>
      <c r="AF98" s="150">
        <v>0</v>
      </c>
      <c r="AG98" s="150">
        <v>0</v>
      </c>
      <c r="AH98" s="150">
        <v>0</v>
      </c>
      <c r="AI98" s="150">
        <v>0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150">
        <v>0</v>
      </c>
      <c r="AP98" s="150">
        <v>0</v>
      </c>
      <c r="AQ98" s="150">
        <v>0</v>
      </c>
      <c r="AR98" s="150">
        <v>0</v>
      </c>
      <c r="AS98" s="150">
        <v>0</v>
      </c>
      <c r="AT98" s="150">
        <v>0</v>
      </c>
      <c r="AU98" s="150">
        <v>0</v>
      </c>
      <c r="AV98" s="150">
        <v>0</v>
      </c>
      <c r="AW98" s="150">
        <v>0</v>
      </c>
      <c r="AX98" s="150">
        <v>0</v>
      </c>
      <c r="AY98" s="150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49" t="s">
        <v>416</v>
      </c>
    </row>
    <row r="99" spans="1:60" s="142" customFormat="1" ht="47.25" hidden="1">
      <c r="A99" s="149" t="s">
        <v>469</v>
      </c>
      <c r="B99" s="149" t="s">
        <v>470</v>
      </c>
      <c r="C99" s="149" t="s">
        <v>416</v>
      </c>
      <c r="D99" s="149" t="s">
        <v>416</v>
      </c>
      <c r="E99" s="150">
        <f t="shared" si="13"/>
        <v>0</v>
      </c>
      <c r="F99" s="150">
        <f t="shared" si="13"/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f t="shared" si="17"/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50">
        <v>0</v>
      </c>
      <c r="Y99" s="150">
        <v>0</v>
      </c>
      <c r="Z99" s="150">
        <v>0</v>
      </c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50">
        <v>0</v>
      </c>
      <c r="AI99" s="150">
        <v>0</v>
      </c>
      <c r="AJ99" s="150">
        <v>0</v>
      </c>
      <c r="AK99" s="150">
        <v>0</v>
      </c>
      <c r="AL99" s="150">
        <v>0</v>
      </c>
      <c r="AM99" s="150">
        <v>0</v>
      </c>
      <c r="AN99" s="150">
        <v>0</v>
      </c>
      <c r="AO99" s="150">
        <v>0</v>
      </c>
      <c r="AP99" s="150">
        <v>0</v>
      </c>
      <c r="AQ99" s="150">
        <v>0</v>
      </c>
      <c r="AR99" s="150">
        <v>0</v>
      </c>
      <c r="AS99" s="150">
        <v>0</v>
      </c>
      <c r="AT99" s="150">
        <v>0</v>
      </c>
      <c r="AU99" s="150">
        <v>0</v>
      </c>
      <c r="AV99" s="150">
        <v>0</v>
      </c>
      <c r="AW99" s="150">
        <v>0</v>
      </c>
      <c r="AX99" s="150">
        <v>0</v>
      </c>
      <c r="AY99" s="150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49" t="s">
        <v>416</v>
      </c>
    </row>
    <row r="100" spans="1:60" s="142" customFormat="1" ht="63">
      <c r="A100" s="149" t="s">
        <v>471</v>
      </c>
      <c r="B100" s="149" t="s">
        <v>255</v>
      </c>
      <c r="C100" s="149" t="s">
        <v>416</v>
      </c>
      <c r="D100" s="149" t="s">
        <v>416</v>
      </c>
      <c r="E100" s="150">
        <f t="shared" si="13"/>
        <v>0</v>
      </c>
      <c r="F100" s="150">
        <f t="shared" si="13"/>
        <v>0</v>
      </c>
      <c r="G100" s="150">
        <v>0</v>
      </c>
      <c r="H100" s="150">
        <v>0</v>
      </c>
      <c r="I100" s="150">
        <v>0</v>
      </c>
      <c r="J100" s="150">
        <v>0</v>
      </c>
      <c r="K100" s="150">
        <f t="shared" si="17"/>
        <v>0</v>
      </c>
      <c r="L100" s="150">
        <v>0</v>
      </c>
      <c r="M100" s="150">
        <v>0</v>
      </c>
      <c r="N100" s="150">
        <v>0</v>
      </c>
      <c r="O100" s="150">
        <v>0</v>
      </c>
      <c r="P100" s="150">
        <v>0</v>
      </c>
      <c r="Q100" s="150">
        <v>0</v>
      </c>
      <c r="R100" s="150">
        <v>0</v>
      </c>
      <c r="S100" s="150">
        <v>0</v>
      </c>
      <c r="T100" s="150">
        <v>0</v>
      </c>
      <c r="U100" s="150">
        <v>0</v>
      </c>
      <c r="V100" s="150">
        <v>0</v>
      </c>
      <c r="W100" s="150">
        <v>0</v>
      </c>
      <c r="X100" s="150">
        <v>0</v>
      </c>
      <c r="Y100" s="150">
        <v>0</v>
      </c>
      <c r="Z100" s="150">
        <v>0</v>
      </c>
      <c r="AA100" s="150">
        <v>0</v>
      </c>
      <c r="AB100" s="150">
        <v>0</v>
      </c>
      <c r="AC100" s="150">
        <v>0</v>
      </c>
      <c r="AD100" s="150">
        <v>0</v>
      </c>
      <c r="AE100" s="150">
        <v>0</v>
      </c>
      <c r="AF100" s="150">
        <v>0</v>
      </c>
      <c r="AG100" s="150">
        <v>0</v>
      </c>
      <c r="AH100" s="150">
        <v>0</v>
      </c>
      <c r="AI100" s="150">
        <v>0</v>
      </c>
      <c r="AJ100" s="150">
        <v>0</v>
      </c>
      <c r="AK100" s="150">
        <v>0</v>
      </c>
      <c r="AL100" s="150">
        <v>0</v>
      </c>
      <c r="AM100" s="150">
        <v>0</v>
      </c>
      <c r="AN100" s="150">
        <v>0</v>
      </c>
      <c r="AO100" s="150">
        <v>0</v>
      </c>
      <c r="AP100" s="150">
        <v>0</v>
      </c>
      <c r="AQ100" s="150">
        <v>0</v>
      </c>
      <c r="AR100" s="150">
        <v>0</v>
      </c>
      <c r="AS100" s="150">
        <v>0</v>
      </c>
      <c r="AT100" s="150">
        <v>0</v>
      </c>
      <c r="AU100" s="150">
        <v>0</v>
      </c>
      <c r="AV100" s="150">
        <v>0</v>
      </c>
      <c r="AW100" s="150">
        <v>0</v>
      </c>
      <c r="AX100" s="150">
        <v>0</v>
      </c>
      <c r="AY100" s="150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49" t="s">
        <v>416</v>
      </c>
    </row>
    <row r="101" spans="1:60" s="142" customFormat="1" ht="63" hidden="1">
      <c r="A101" s="149" t="s">
        <v>472</v>
      </c>
      <c r="B101" s="149" t="s">
        <v>473</v>
      </c>
      <c r="C101" s="149" t="s">
        <v>416</v>
      </c>
      <c r="D101" s="149" t="s">
        <v>416</v>
      </c>
      <c r="E101" s="150">
        <f t="shared" si="13"/>
        <v>0</v>
      </c>
      <c r="F101" s="150">
        <f t="shared" si="13"/>
        <v>0</v>
      </c>
      <c r="G101" s="150">
        <v>0</v>
      </c>
      <c r="H101" s="150">
        <v>0</v>
      </c>
      <c r="I101" s="150">
        <v>0</v>
      </c>
      <c r="J101" s="150">
        <v>0</v>
      </c>
      <c r="K101" s="150">
        <f t="shared" si="17"/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0</v>
      </c>
      <c r="Q101" s="150">
        <v>0</v>
      </c>
      <c r="R101" s="150">
        <v>0</v>
      </c>
      <c r="S101" s="150">
        <v>0</v>
      </c>
      <c r="T101" s="150">
        <v>0</v>
      </c>
      <c r="U101" s="150">
        <v>0</v>
      </c>
      <c r="V101" s="150">
        <v>0</v>
      </c>
      <c r="W101" s="150">
        <v>0</v>
      </c>
      <c r="X101" s="150">
        <v>0</v>
      </c>
      <c r="Y101" s="150">
        <v>0</v>
      </c>
      <c r="Z101" s="150">
        <v>0</v>
      </c>
      <c r="AA101" s="150">
        <v>0</v>
      </c>
      <c r="AB101" s="150">
        <v>0</v>
      </c>
      <c r="AC101" s="150">
        <v>0</v>
      </c>
      <c r="AD101" s="150">
        <v>0</v>
      </c>
      <c r="AE101" s="150">
        <v>0</v>
      </c>
      <c r="AF101" s="150">
        <v>0</v>
      </c>
      <c r="AG101" s="150">
        <v>0</v>
      </c>
      <c r="AH101" s="150">
        <v>0</v>
      </c>
      <c r="AI101" s="150">
        <v>0</v>
      </c>
      <c r="AJ101" s="150">
        <v>0</v>
      </c>
      <c r="AK101" s="150">
        <v>0</v>
      </c>
      <c r="AL101" s="150">
        <v>0</v>
      </c>
      <c r="AM101" s="150">
        <v>0</v>
      </c>
      <c r="AN101" s="150">
        <v>0</v>
      </c>
      <c r="AO101" s="150">
        <v>0</v>
      </c>
      <c r="AP101" s="150">
        <v>0</v>
      </c>
      <c r="AQ101" s="150">
        <v>0</v>
      </c>
      <c r="AR101" s="150">
        <v>0</v>
      </c>
      <c r="AS101" s="150">
        <v>0</v>
      </c>
      <c r="AT101" s="150">
        <v>0</v>
      </c>
      <c r="AU101" s="150">
        <v>0</v>
      </c>
      <c r="AV101" s="150">
        <v>0</v>
      </c>
      <c r="AW101" s="150">
        <v>0</v>
      </c>
      <c r="AX101" s="150">
        <v>0</v>
      </c>
      <c r="AY101" s="150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49" t="s">
        <v>416</v>
      </c>
    </row>
    <row r="102" spans="1:60" s="142" customFormat="1" ht="63" hidden="1">
      <c r="A102" s="149" t="s">
        <v>474</v>
      </c>
      <c r="B102" s="149" t="s">
        <v>475</v>
      </c>
      <c r="C102" s="149" t="s">
        <v>416</v>
      </c>
      <c r="D102" s="149" t="s">
        <v>416</v>
      </c>
      <c r="E102" s="150">
        <f t="shared" si="13"/>
        <v>0</v>
      </c>
      <c r="F102" s="150">
        <f t="shared" si="13"/>
        <v>0</v>
      </c>
      <c r="G102" s="150">
        <v>0</v>
      </c>
      <c r="H102" s="150">
        <v>0</v>
      </c>
      <c r="I102" s="150">
        <v>0</v>
      </c>
      <c r="J102" s="150">
        <v>0</v>
      </c>
      <c r="K102" s="150">
        <f t="shared" si="17"/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50">
        <v>0</v>
      </c>
      <c r="Y102" s="150">
        <v>0</v>
      </c>
      <c r="Z102" s="150">
        <v>0</v>
      </c>
      <c r="AA102" s="150">
        <v>0</v>
      </c>
      <c r="AB102" s="150">
        <v>0</v>
      </c>
      <c r="AC102" s="150">
        <v>0</v>
      </c>
      <c r="AD102" s="150">
        <v>0</v>
      </c>
      <c r="AE102" s="150">
        <v>0</v>
      </c>
      <c r="AF102" s="150">
        <v>0</v>
      </c>
      <c r="AG102" s="150">
        <v>0</v>
      </c>
      <c r="AH102" s="150">
        <v>0</v>
      </c>
      <c r="AI102" s="150">
        <v>0</v>
      </c>
      <c r="AJ102" s="150">
        <v>0</v>
      </c>
      <c r="AK102" s="150">
        <v>0</v>
      </c>
      <c r="AL102" s="150">
        <v>0</v>
      </c>
      <c r="AM102" s="150">
        <v>0</v>
      </c>
      <c r="AN102" s="150">
        <v>0</v>
      </c>
      <c r="AO102" s="150">
        <v>0</v>
      </c>
      <c r="AP102" s="150">
        <v>0</v>
      </c>
      <c r="AQ102" s="150">
        <v>0</v>
      </c>
      <c r="AR102" s="150">
        <v>0</v>
      </c>
      <c r="AS102" s="150">
        <v>0</v>
      </c>
      <c r="AT102" s="150">
        <v>0</v>
      </c>
      <c r="AU102" s="150">
        <v>0</v>
      </c>
      <c r="AV102" s="150">
        <v>0</v>
      </c>
      <c r="AW102" s="150">
        <v>0</v>
      </c>
      <c r="AX102" s="150">
        <v>0</v>
      </c>
      <c r="AY102" s="150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49" t="s">
        <v>416</v>
      </c>
    </row>
    <row r="103" spans="1:60" s="142" customFormat="1" ht="47.25">
      <c r="A103" s="149" t="s">
        <v>476</v>
      </c>
      <c r="B103" s="149" t="s">
        <v>256</v>
      </c>
      <c r="C103" s="149" t="s">
        <v>416</v>
      </c>
      <c r="D103" s="149" t="s">
        <v>416</v>
      </c>
      <c r="E103" s="150">
        <f t="shared" si="13"/>
        <v>0</v>
      </c>
      <c r="F103" s="150">
        <f t="shared" si="13"/>
        <v>0</v>
      </c>
      <c r="G103" s="150">
        <v>0</v>
      </c>
      <c r="H103" s="150">
        <v>0</v>
      </c>
      <c r="I103" s="150">
        <v>0</v>
      </c>
      <c r="J103" s="150">
        <v>0</v>
      </c>
      <c r="K103" s="150">
        <f t="shared" si="17"/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Q103" s="150">
        <v>0</v>
      </c>
      <c r="R103" s="150">
        <v>0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  <c r="X103" s="150">
        <v>0</v>
      </c>
      <c r="Y103" s="150">
        <v>0</v>
      </c>
      <c r="Z103" s="150">
        <v>0</v>
      </c>
      <c r="AA103" s="150">
        <v>0</v>
      </c>
      <c r="AB103" s="150">
        <v>0</v>
      </c>
      <c r="AC103" s="150">
        <v>0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I103" s="150">
        <v>0</v>
      </c>
      <c r="AJ103" s="150">
        <v>0</v>
      </c>
      <c r="AK103" s="150">
        <v>0</v>
      </c>
      <c r="AL103" s="150">
        <v>0</v>
      </c>
      <c r="AM103" s="150">
        <v>0</v>
      </c>
      <c r="AN103" s="150">
        <v>0</v>
      </c>
      <c r="AO103" s="150">
        <v>0</v>
      </c>
      <c r="AP103" s="150">
        <v>0</v>
      </c>
      <c r="AQ103" s="150">
        <v>0</v>
      </c>
      <c r="AR103" s="150">
        <v>0</v>
      </c>
      <c r="AS103" s="150">
        <v>0</v>
      </c>
      <c r="AT103" s="150">
        <v>0</v>
      </c>
      <c r="AU103" s="150">
        <v>0</v>
      </c>
      <c r="AV103" s="150">
        <v>0</v>
      </c>
      <c r="AW103" s="150">
        <v>0</v>
      </c>
      <c r="AX103" s="150">
        <v>0</v>
      </c>
      <c r="AY103" s="150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49" t="s">
        <v>416</v>
      </c>
    </row>
    <row r="104" spans="1:60" s="142" customFormat="1" ht="47.25">
      <c r="A104" s="149" t="s">
        <v>477</v>
      </c>
      <c r="B104" s="149" t="s">
        <v>478</v>
      </c>
      <c r="C104" s="149" t="s">
        <v>416</v>
      </c>
      <c r="D104" s="149" t="s">
        <v>416</v>
      </c>
      <c r="E104" s="150">
        <f t="shared" si="13"/>
        <v>0</v>
      </c>
      <c r="F104" s="150">
        <f t="shared" si="13"/>
        <v>0</v>
      </c>
      <c r="G104" s="150">
        <v>0</v>
      </c>
      <c r="H104" s="150">
        <v>0</v>
      </c>
      <c r="I104" s="150">
        <v>0</v>
      </c>
      <c r="J104" s="150">
        <v>0</v>
      </c>
      <c r="K104" s="150">
        <f t="shared" si="17"/>
        <v>0</v>
      </c>
      <c r="L104" s="150">
        <v>0</v>
      </c>
      <c r="M104" s="150">
        <v>0</v>
      </c>
      <c r="N104" s="150">
        <v>0</v>
      </c>
      <c r="O104" s="150">
        <v>0</v>
      </c>
      <c r="P104" s="150">
        <v>0</v>
      </c>
      <c r="Q104" s="150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0</v>
      </c>
      <c r="W104" s="150">
        <v>0</v>
      </c>
      <c r="X104" s="150">
        <v>0</v>
      </c>
      <c r="Y104" s="150">
        <v>0</v>
      </c>
      <c r="Z104" s="150">
        <v>0</v>
      </c>
      <c r="AA104" s="150">
        <v>0</v>
      </c>
      <c r="AB104" s="150">
        <v>0</v>
      </c>
      <c r="AC104" s="150">
        <v>0</v>
      </c>
      <c r="AD104" s="150">
        <v>0</v>
      </c>
      <c r="AE104" s="150">
        <v>0</v>
      </c>
      <c r="AF104" s="150">
        <v>0</v>
      </c>
      <c r="AG104" s="150">
        <v>0</v>
      </c>
      <c r="AH104" s="150">
        <v>0</v>
      </c>
      <c r="AI104" s="150">
        <v>0</v>
      </c>
      <c r="AJ104" s="150">
        <v>0</v>
      </c>
      <c r="AK104" s="150">
        <v>0</v>
      </c>
      <c r="AL104" s="150">
        <v>0</v>
      </c>
      <c r="AM104" s="150">
        <v>0</v>
      </c>
      <c r="AN104" s="150">
        <v>0</v>
      </c>
      <c r="AO104" s="150">
        <v>0</v>
      </c>
      <c r="AP104" s="150">
        <v>0</v>
      </c>
      <c r="AQ104" s="150">
        <v>0</v>
      </c>
      <c r="AR104" s="150">
        <v>0</v>
      </c>
      <c r="AS104" s="150">
        <v>0</v>
      </c>
      <c r="AT104" s="150">
        <v>0</v>
      </c>
      <c r="AU104" s="150">
        <v>0</v>
      </c>
      <c r="AV104" s="150">
        <v>0</v>
      </c>
      <c r="AW104" s="150">
        <v>0</v>
      </c>
      <c r="AX104" s="150">
        <v>0</v>
      </c>
      <c r="AY104" s="150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49" t="s">
        <v>416</v>
      </c>
    </row>
    <row r="105" spans="1:60" s="142" customFormat="1" ht="31.5">
      <c r="A105" s="149" t="s">
        <v>479</v>
      </c>
      <c r="B105" s="149" t="s">
        <v>480</v>
      </c>
      <c r="C105" s="149" t="s">
        <v>416</v>
      </c>
      <c r="D105" s="149" t="s">
        <v>416</v>
      </c>
      <c r="E105" s="150">
        <f t="shared" si="13"/>
        <v>0</v>
      </c>
      <c r="F105" s="150">
        <f t="shared" si="13"/>
        <v>0</v>
      </c>
      <c r="G105" s="150">
        <v>0</v>
      </c>
      <c r="H105" s="150">
        <v>0</v>
      </c>
      <c r="I105" s="150">
        <v>0</v>
      </c>
      <c r="J105" s="150">
        <v>0</v>
      </c>
      <c r="K105" s="150">
        <f t="shared" si="17"/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Q105" s="150">
        <v>0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0</v>
      </c>
      <c r="X105" s="150">
        <v>0</v>
      </c>
      <c r="Y105" s="150">
        <v>0</v>
      </c>
      <c r="Z105" s="150">
        <v>0</v>
      </c>
      <c r="AA105" s="150">
        <v>0</v>
      </c>
      <c r="AB105" s="150">
        <v>0</v>
      </c>
      <c r="AC105" s="150">
        <v>0</v>
      </c>
      <c r="AD105" s="150">
        <v>0</v>
      </c>
      <c r="AE105" s="150">
        <v>0</v>
      </c>
      <c r="AF105" s="150">
        <v>0</v>
      </c>
      <c r="AG105" s="150">
        <v>0</v>
      </c>
      <c r="AH105" s="150">
        <v>0</v>
      </c>
      <c r="AI105" s="150">
        <v>0</v>
      </c>
      <c r="AJ105" s="150">
        <v>0</v>
      </c>
      <c r="AK105" s="150">
        <v>0</v>
      </c>
      <c r="AL105" s="150">
        <v>0</v>
      </c>
      <c r="AM105" s="150">
        <v>0</v>
      </c>
      <c r="AN105" s="150">
        <v>0</v>
      </c>
      <c r="AO105" s="150">
        <v>0</v>
      </c>
      <c r="AP105" s="150">
        <v>0</v>
      </c>
      <c r="AQ105" s="150">
        <v>0</v>
      </c>
      <c r="AR105" s="150">
        <v>0</v>
      </c>
      <c r="AS105" s="150">
        <v>0</v>
      </c>
      <c r="AT105" s="150">
        <v>0</v>
      </c>
      <c r="AU105" s="150">
        <v>0</v>
      </c>
      <c r="AV105" s="150">
        <v>0</v>
      </c>
      <c r="AW105" s="150">
        <v>0</v>
      </c>
      <c r="AX105" s="150">
        <v>0</v>
      </c>
      <c r="AY105" s="150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49" t="s">
        <v>416</v>
      </c>
    </row>
    <row r="106" spans="1:60" s="142" customFormat="1" ht="31.5">
      <c r="A106" s="158" t="s">
        <v>481</v>
      </c>
      <c r="B106" s="156" t="s">
        <v>257</v>
      </c>
      <c r="C106" s="158" t="s">
        <v>416</v>
      </c>
      <c r="D106" s="158" t="s">
        <v>416</v>
      </c>
      <c r="E106" s="157">
        <f t="shared" si="13"/>
        <v>0</v>
      </c>
      <c r="F106" s="157">
        <f t="shared" si="13"/>
        <v>0</v>
      </c>
      <c r="G106" s="157">
        <v>0</v>
      </c>
      <c r="H106" s="157">
        <v>0</v>
      </c>
      <c r="I106" s="157">
        <v>0</v>
      </c>
      <c r="J106" s="157">
        <v>0</v>
      </c>
      <c r="K106" s="157">
        <f t="shared" si="17"/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57">
        <v>0</v>
      </c>
      <c r="Y106" s="157">
        <v>0</v>
      </c>
      <c r="Z106" s="157">
        <v>0</v>
      </c>
      <c r="AA106" s="157">
        <v>0</v>
      </c>
      <c r="AB106" s="157">
        <v>0</v>
      </c>
      <c r="AC106" s="157">
        <v>0</v>
      </c>
      <c r="AD106" s="157">
        <v>0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57">
        <v>0</v>
      </c>
      <c r="AM106" s="157">
        <v>0</v>
      </c>
      <c r="AN106" s="157">
        <v>0</v>
      </c>
      <c r="AO106" s="157">
        <v>0</v>
      </c>
      <c r="AP106" s="157">
        <v>0</v>
      </c>
      <c r="AQ106" s="157">
        <v>0</v>
      </c>
      <c r="AR106" s="157">
        <v>0</v>
      </c>
      <c r="AS106" s="157">
        <v>0</v>
      </c>
      <c r="AT106" s="157">
        <v>0</v>
      </c>
      <c r="AU106" s="157">
        <v>0</v>
      </c>
      <c r="AV106" s="157">
        <v>0</v>
      </c>
      <c r="AW106" s="157">
        <v>0</v>
      </c>
      <c r="AX106" s="157">
        <v>0</v>
      </c>
      <c r="AY106" s="157">
        <v>0</v>
      </c>
      <c r="AZ106" s="157">
        <v>0</v>
      </c>
      <c r="BA106" s="157">
        <v>0</v>
      </c>
      <c r="BB106" s="157">
        <v>0</v>
      </c>
      <c r="BC106" s="157">
        <v>0</v>
      </c>
      <c r="BD106" s="157">
        <v>0</v>
      </c>
      <c r="BE106" s="157">
        <v>0</v>
      </c>
      <c r="BF106" s="157">
        <v>0</v>
      </c>
      <c r="BG106" s="157">
        <v>0</v>
      </c>
      <c r="BH106" s="158" t="s">
        <v>416</v>
      </c>
    </row>
    <row r="107" spans="1:60" s="142" customFormat="1" ht="47.25">
      <c r="A107" s="158" t="s">
        <v>258</v>
      </c>
      <c r="B107" s="162" t="s">
        <v>259</v>
      </c>
      <c r="C107" s="158" t="s">
        <v>260</v>
      </c>
      <c r="D107" s="158" t="s">
        <v>416</v>
      </c>
      <c r="E107" s="157">
        <f t="shared" si="13"/>
        <v>0</v>
      </c>
      <c r="F107" s="157">
        <f t="shared" si="13"/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f t="shared" si="17"/>
        <v>0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>
        <v>0</v>
      </c>
      <c r="X107" s="157">
        <v>0</v>
      </c>
      <c r="Y107" s="157">
        <v>0</v>
      </c>
      <c r="Z107" s="157">
        <v>0</v>
      </c>
      <c r="AA107" s="157">
        <v>0</v>
      </c>
      <c r="AB107" s="157">
        <v>0</v>
      </c>
      <c r="AC107" s="157">
        <v>0</v>
      </c>
      <c r="AD107" s="157">
        <v>0</v>
      </c>
      <c r="AE107" s="157">
        <v>0</v>
      </c>
      <c r="AF107" s="157">
        <v>0</v>
      </c>
      <c r="AG107" s="157">
        <v>0</v>
      </c>
      <c r="AH107" s="157">
        <v>0</v>
      </c>
      <c r="AI107" s="157">
        <v>0</v>
      </c>
      <c r="AJ107" s="157">
        <v>0</v>
      </c>
      <c r="AK107" s="157">
        <v>0</v>
      </c>
      <c r="AL107" s="157">
        <v>0</v>
      </c>
      <c r="AM107" s="157">
        <v>0</v>
      </c>
      <c r="AN107" s="157">
        <v>0</v>
      </c>
      <c r="AO107" s="157">
        <v>0</v>
      </c>
      <c r="AP107" s="157">
        <v>0</v>
      </c>
      <c r="AQ107" s="157">
        <v>0</v>
      </c>
      <c r="AR107" s="157">
        <v>0</v>
      </c>
      <c r="AS107" s="157">
        <v>0</v>
      </c>
      <c r="AT107" s="157">
        <v>0</v>
      </c>
      <c r="AU107" s="157">
        <v>0</v>
      </c>
      <c r="AV107" s="157">
        <v>0</v>
      </c>
      <c r="AW107" s="157">
        <v>0</v>
      </c>
      <c r="AX107" s="157">
        <v>0</v>
      </c>
      <c r="AY107" s="157">
        <v>0</v>
      </c>
      <c r="AZ107" s="157">
        <v>0</v>
      </c>
      <c r="BA107" s="157">
        <v>0</v>
      </c>
      <c r="BB107" s="157">
        <v>0</v>
      </c>
      <c r="BC107" s="157">
        <v>0</v>
      </c>
      <c r="BD107" s="157">
        <v>0</v>
      </c>
      <c r="BE107" s="157">
        <v>0</v>
      </c>
      <c r="BF107" s="157">
        <v>0</v>
      </c>
      <c r="BG107" s="157">
        <v>0</v>
      </c>
      <c r="BH107" s="158" t="s">
        <v>416</v>
      </c>
    </row>
    <row r="108" spans="1:60" s="142" customFormat="1" ht="47.25" hidden="1">
      <c r="A108" s="158" t="s">
        <v>261</v>
      </c>
      <c r="B108" s="162" t="s">
        <v>262</v>
      </c>
      <c r="C108" s="158" t="s">
        <v>263</v>
      </c>
      <c r="D108" s="158" t="s">
        <v>416</v>
      </c>
      <c r="E108" s="156" t="s">
        <v>416</v>
      </c>
      <c r="F108" s="156" t="s">
        <v>416</v>
      </c>
      <c r="G108" s="156" t="s">
        <v>416</v>
      </c>
      <c r="H108" s="156" t="s">
        <v>416</v>
      </c>
      <c r="I108" s="156" t="s">
        <v>416</v>
      </c>
      <c r="J108" s="156" t="s">
        <v>416</v>
      </c>
      <c r="K108" s="156" t="s">
        <v>416</v>
      </c>
      <c r="L108" s="156" t="s">
        <v>416</v>
      </c>
      <c r="M108" s="156" t="s">
        <v>416</v>
      </c>
      <c r="N108" s="156" t="s">
        <v>416</v>
      </c>
      <c r="O108" s="156" t="s">
        <v>416</v>
      </c>
      <c r="P108" s="156" t="s">
        <v>416</v>
      </c>
      <c r="Q108" s="156" t="s">
        <v>416</v>
      </c>
      <c r="R108" s="156" t="s">
        <v>416</v>
      </c>
      <c r="S108" s="156" t="s">
        <v>416</v>
      </c>
      <c r="T108" s="156" t="s">
        <v>416</v>
      </c>
      <c r="U108" s="156" t="s">
        <v>416</v>
      </c>
      <c r="V108" s="156" t="s">
        <v>416</v>
      </c>
      <c r="W108" s="156" t="s">
        <v>416</v>
      </c>
      <c r="X108" s="156" t="s">
        <v>416</v>
      </c>
      <c r="Y108" s="156" t="s">
        <v>416</v>
      </c>
      <c r="Z108" s="156" t="s">
        <v>416</v>
      </c>
      <c r="AA108" s="156" t="s">
        <v>416</v>
      </c>
      <c r="AB108" s="156" t="s">
        <v>416</v>
      </c>
      <c r="AC108" s="156" t="s">
        <v>416</v>
      </c>
      <c r="AD108" s="156" t="s">
        <v>416</v>
      </c>
      <c r="AE108" s="156" t="s">
        <v>416</v>
      </c>
      <c r="AF108" s="156" t="s">
        <v>416</v>
      </c>
      <c r="AG108" s="156" t="s">
        <v>416</v>
      </c>
      <c r="AH108" s="156" t="s">
        <v>416</v>
      </c>
      <c r="AI108" s="156" t="s">
        <v>416</v>
      </c>
      <c r="AJ108" s="156" t="s">
        <v>416</v>
      </c>
      <c r="AK108" s="156" t="s">
        <v>416</v>
      </c>
      <c r="AL108" s="156" t="s">
        <v>416</v>
      </c>
      <c r="AM108" s="156" t="s">
        <v>416</v>
      </c>
      <c r="AN108" s="156" t="s">
        <v>416</v>
      </c>
      <c r="AO108" s="156" t="s">
        <v>416</v>
      </c>
      <c r="AP108" s="156" t="s">
        <v>416</v>
      </c>
      <c r="AQ108" s="156" t="s">
        <v>416</v>
      </c>
      <c r="AR108" s="156" t="s">
        <v>416</v>
      </c>
      <c r="AS108" s="156" t="s">
        <v>416</v>
      </c>
      <c r="AT108" s="156" t="s">
        <v>416</v>
      </c>
      <c r="AU108" s="156" t="s">
        <v>416</v>
      </c>
      <c r="AV108" s="156" t="s">
        <v>416</v>
      </c>
      <c r="AW108" s="156" t="s">
        <v>416</v>
      </c>
      <c r="AX108" s="156" t="s">
        <v>416</v>
      </c>
      <c r="AY108" s="156" t="s">
        <v>416</v>
      </c>
      <c r="AZ108" s="156" t="s">
        <v>416</v>
      </c>
      <c r="BA108" s="156" t="s">
        <v>416</v>
      </c>
      <c r="BB108" s="156" t="s">
        <v>416</v>
      </c>
      <c r="BC108" s="156" t="s">
        <v>416</v>
      </c>
      <c r="BD108" s="156" t="s">
        <v>416</v>
      </c>
      <c r="BE108" s="156" t="s">
        <v>416</v>
      </c>
      <c r="BF108" s="156" t="s">
        <v>416</v>
      </c>
      <c r="BG108" s="156" t="s">
        <v>416</v>
      </c>
      <c r="BH108" s="158" t="s">
        <v>416</v>
      </c>
    </row>
    <row r="109" spans="1:60" s="142" customFormat="1" ht="63">
      <c r="A109" s="158" t="s">
        <v>264</v>
      </c>
      <c r="B109" s="163" t="s">
        <v>265</v>
      </c>
      <c r="C109" s="158" t="s">
        <v>266</v>
      </c>
      <c r="D109" s="158" t="s">
        <v>416</v>
      </c>
      <c r="E109" s="157">
        <f>L109+S109+Z109+AG109</f>
        <v>0</v>
      </c>
      <c r="F109" s="157">
        <f>M109+T109+AA109+AH109</f>
        <v>0</v>
      </c>
      <c r="G109" s="157">
        <v>0</v>
      </c>
      <c r="H109" s="157">
        <v>0</v>
      </c>
      <c r="I109" s="157">
        <v>0</v>
      </c>
      <c r="J109" s="157">
        <v>0</v>
      </c>
      <c r="K109" s="157">
        <f>R109+Y109+AF109+AM109</f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57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57">
        <v>0</v>
      </c>
      <c r="AM109" s="157">
        <v>0</v>
      </c>
      <c r="AN109" s="157">
        <v>0</v>
      </c>
      <c r="AO109" s="157">
        <v>0</v>
      </c>
      <c r="AP109" s="157">
        <v>0</v>
      </c>
      <c r="AQ109" s="157">
        <v>0</v>
      </c>
      <c r="AR109" s="157">
        <v>0</v>
      </c>
      <c r="AS109" s="157">
        <v>0</v>
      </c>
      <c r="AT109" s="157">
        <v>0</v>
      </c>
      <c r="AU109" s="157">
        <v>0</v>
      </c>
      <c r="AV109" s="157">
        <v>0</v>
      </c>
      <c r="AW109" s="157">
        <v>0</v>
      </c>
      <c r="AX109" s="157">
        <v>0</v>
      </c>
      <c r="AY109" s="157">
        <v>0</v>
      </c>
      <c r="AZ109" s="157">
        <v>0</v>
      </c>
      <c r="BA109" s="157">
        <v>0</v>
      </c>
      <c r="BB109" s="157">
        <v>0</v>
      </c>
      <c r="BC109" s="157">
        <v>0</v>
      </c>
      <c r="BD109" s="157">
        <v>0</v>
      </c>
      <c r="BE109" s="157">
        <v>0</v>
      </c>
      <c r="BF109" s="157">
        <v>0</v>
      </c>
      <c r="BG109" s="157">
        <v>0</v>
      </c>
      <c r="BH109" s="158" t="s">
        <v>416</v>
      </c>
    </row>
    <row r="110" spans="1:60" s="142" customFormat="1" ht="63" hidden="1">
      <c r="A110" s="158" t="s">
        <v>267</v>
      </c>
      <c r="B110" s="162" t="s">
        <v>268</v>
      </c>
      <c r="C110" s="158" t="s">
        <v>269</v>
      </c>
      <c r="D110" s="158" t="s">
        <v>416</v>
      </c>
      <c r="E110" s="156" t="s">
        <v>416</v>
      </c>
      <c r="F110" s="156" t="s">
        <v>416</v>
      </c>
      <c r="G110" s="156" t="s">
        <v>416</v>
      </c>
      <c r="H110" s="156" t="s">
        <v>416</v>
      </c>
      <c r="I110" s="156" t="s">
        <v>416</v>
      </c>
      <c r="J110" s="156" t="s">
        <v>416</v>
      </c>
      <c r="K110" s="156" t="s">
        <v>416</v>
      </c>
      <c r="L110" s="156" t="s">
        <v>416</v>
      </c>
      <c r="M110" s="156" t="s">
        <v>416</v>
      </c>
      <c r="N110" s="156" t="s">
        <v>416</v>
      </c>
      <c r="O110" s="156" t="s">
        <v>416</v>
      </c>
      <c r="P110" s="156" t="s">
        <v>416</v>
      </c>
      <c r="Q110" s="156" t="s">
        <v>416</v>
      </c>
      <c r="R110" s="156" t="s">
        <v>416</v>
      </c>
      <c r="S110" s="156" t="s">
        <v>416</v>
      </c>
      <c r="T110" s="156" t="s">
        <v>416</v>
      </c>
      <c r="U110" s="156" t="s">
        <v>416</v>
      </c>
      <c r="V110" s="156" t="s">
        <v>416</v>
      </c>
      <c r="W110" s="156" t="s">
        <v>416</v>
      </c>
      <c r="X110" s="156" t="s">
        <v>416</v>
      </c>
      <c r="Y110" s="156" t="s">
        <v>416</v>
      </c>
      <c r="Z110" s="156" t="s">
        <v>416</v>
      </c>
      <c r="AA110" s="156" t="s">
        <v>416</v>
      </c>
      <c r="AB110" s="156" t="s">
        <v>416</v>
      </c>
      <c r="AC110" s="156" t="s">
        <v>416</v>
      </c>
      <c r="AD110" s="156" t="s">
        <v>416</v>
      </c>
      <c r="AE110" s="156" t="s">
        <v>416</v>
      </c>
      <c r="AF110" s="156" t="s">
        <v>416</v>
      </c>
      <c r="AG110" s="156" t="s">
        <v>416</v>
      </c>
      <c r="AH110" s="156" t="s">
        <v>416</v>
      </c>
      <c r="AI110" s="156" t="s">
        <v>416</v>
      </c>
      <c r="AJ110" s="156" t="s">
        <v>416</v>
      </c>
      <c r="AK110" s="156" t="s">
        <v>416</v>
      </c>
      <c r="AL110" s="156" t="s">
        <v>416</v>
      </c>
      <c r="AM110" s="156" t="s">
        <v>416</v>
      </c>
      <c r="AN110" s="156" t="s">
        <v>416</v>
      </c>
      <c r="AO110" s="156" t="s">
        <v>416</v>
      </c>
      <c r="AP110" s="156" t="s">
        <v>416</v>
      </c>
      <c r="AQ110" s="156" t="s">
        <v>416</v>
      </c>
      <c r="AR110" s="156" t="s">
        <v>416</v>
      </c>
      <c r="AS110" s="156" t="s">
        <v>416</v>
      </c>
      <c r="AT110" s="156" t="s">
        <v>416</v>
      </c>
      <c r="AU110" s="156" t="s">
        <v>416</v>
      </c>
      <c r="AV110" s="156" t="s">
        <v>416</v>
      </c>
      <c r="AW110" s="156" t="s">
        <v>416</v>
      </c>
      <c r="AX110" s="156" t="s">
        <v>416</v>
      </c>
      <c r="AY110" s="156" t="s">
        <v>416</v>
      </c>
      <c r="AZ110" s="156" t="s">
        <v>416</v>
      </c>
      <c r="BA110" s="156" t="s">
        <v>416</v>
      </c>
      <c r="BB110" s="156" t="s">
        <v>416</v>
      </c>
      <c r="BC110" s="156" t="s">
        <v>416</v>
      </c>
      <c r="BD110" s="156" t="s">
        <v>416</v>
      </c>
      <c r="BE110" s="156" t="s">
        <v>416</v>
      </c>
      <c r="BF110" s="156" t="s">
        <v>416</v>
      </c>
      <c r="BG110" s="156" t="s">
        <v>416</v>
      </c>
      <c r="BH110" s="158" t="s">
        <v>416</v>
      </c>
    </row>
    <row r="111" spans="1:60" s="142" customFormat="1">
      <c r="A111" s="158" t="s">
        <v>482</v>
      </c>
      <c r="B111" s="156" t="s">
        <v>270</v>
      </c>
      <c r="C111" s="158" t="s">
        <v>271</v>
      </c>
      <c r="D111" s="158" t="s">
        <v>416</v>
      </c>
      <c r="E111" s="157">
        <f t="shared" ref="E111:F113" si="18">L111+S111+Z111+AG111</f>
        <v>0</v>
      </c>
      <c r="F111" s="157">
        <f t="shared" si="18"/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f>R111+Y111+AF111+AM111</f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>
        <v>0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57">
        <v>0</v>
      </c>
      <c r="AW111" s="157">
        <v>0</v>
      </c>
      <c r="AX111" s="157">
        <v>0</v>
      </c>
      <c r="AY111" s="157">
        <v>0</v>
      </c>
      <c r="AZ111" s="157">
        <v>0</v>
      </c>
      <c r="BA111" s="157">
        <v>0</v>
      </c>
      <c r="BB111" s="157">
        <v>0</v>
      </c>
      <c r="BC111" s="157">
        <v>0</v>
      </c>
      <c r="BD111" s="157">
        <v>0</v>
      </c>
      <c r="BE111" s="157">
        <v>0</v>
      </c>
      <c r="BF111" s="157">
        <v>0</v>
      </c>
      <c r="BG111" s="157">
        <v>0</v>
      </c>
      <c r="BH111" s="158" t="s">
        <v>416</v>
      </c>
    </row>
    <row r="112" spans="1:60" s="142" customFormat="1">
      <c r="A112" s="158" t="s">
        <v>272</v>
      </c>
      <c r="B112" s="156" t="s">
        <v>273</v>
      </c>
      <c r="C112" s="158" t="s">
        <v>274</v>
      </c>
      <c r="D112" s="158" t="s">
        <v>416</v>
      </c>
      <c r="E112" s="157">
        <f t="shared" si="18"/>
        <v>0</v>
      </c>
      <c r="F112" s="157">
        <f t="shared" si="18"/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f>R112+Y112+AF112+AM112</f>
        <v>0</v>
      </c>
      <c r="L112" s="157">
        <v>0</v>
      </c>
      <c r="M112" s="157">
        <v>0</v>
      </c>
      <c r="N112" s="157">
        <v>0</v>
      </c>
      <c r="O112" s="157">
        <v>0</v>
      </c>
      <c r="P112" s="157">
        <v>0</v>
      </c>
      <c r="Q112" s="157">
        <v>0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0</v>
      </c>
      <c r="Y112" s="157">
        <v>0</v>
      </c>
      <c r="Z112" s="157">
        <v>0</v>
      </c>
      <c r="AA112" s="157">
        <v>0</v>
      </c>
      <c r="AB112" s="157">
        <v>0</v>
      </c>
      <c r="AC112" s="157">
        <v>0</v>
      </c>
      <c r="AD112" s="157">
        <v>0</v>
      </c>
      <c r="AE112" s="157">
        <v>0</v>
      </c>
      <c r="AF112" s="157">
        <v>0</v>
      </c>
      <c r="AG112" s="157">
        <v>0</v>
      </c>
      <c r="AH112" s="157">
        <v>0</v>
      </c>
      <c r="AI112" s="157">
        <v>0</v>
      </c>
      <c r="AJ112" s="157">
        <v>0</v>
      </c>
      <c r="AK112" s="157">
        <v>0</v>
      </c>
      <c r="AL112" s="157">
        <v>0</v>
      </c>
      <c r="AM112" s="157">
        <v>0</v>
      </c>
      <c r="AN112" s="157">
        <v>0</v>
      </c>
      <c r="AO112" s="157">
        <v>0</v>
      </c>
      <c r="AP112" s="157">
        <v>0</v>
      </c>
      <c r="AQ112" s="157">
        <v>0</v>
      </c>
      <c r="AR112" s="157">
        <v>0</v>
      </c>
      <c r="AS112" s="157">
        <v>0</v>
      </c>
      <c r="AT112" s="157">
        <v>0</v>
      </c>
      <c r="AU112" s="157">
        <v>0</v>
      </c>
      <c r="AV112" s="157">
        <v>0</v>
      </c>
      <c r="AW112" s="157">
        <v>0</v>
      </c>
      <c r="AX112" s="157">
        <v>0</v>
      </c>
      <c r="AY112" s="157">
        <v>0</v>
      </c>
      <c r="AZ112" s="157">
        <v>0</v>
      </c>
      <c r="BA112" s="157">
        <v>0</v>
      </c>
      <c r="BB112" s="157">
        <v>0</v>
      </c>
      <c r="BC112" s="157">
        <v>0</v>
      </c>
      <c r="BD112" s="157">
        <v>0</v>
      </c>
      <c r="BE112" s="157">
        <v>0</v>
      </c>
      <c r="BF112" s="157">
        <v>0</v>
      </c>
      <c r="BG112" s="157">
        <v>0</v>
      </c>
      <c r="BH112" s="158" t="s">
        <v>416</v>
      </c>
    </row>
    <row r="113" spans="1:60" s="142" customFormat="1">
      <c r="A113" s="158" t="s">
        <v>275</v>
      </c>
      <c r="B113" s="156" t="s">
        <v>276</v>
      </c>
      <c r="C113" s="158" t="s">
        <v>277</v>
      </c>
      <c r="D113" s="158" t="s">
        <v>416</v>
      </c>
      <c r="E113" s="157">
        <f t="shared" si="18"/>
        <v>0</v>
      </c>
      <c r="F113" s="157">
        <f t="shared" si="18"/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f>R113+Y113+AF113+AM113</f>
        <v>0</v>
      </c>
      <c r="L113" s="157">
        <v>0</v>
      </c>
      <c r="M113" s="157">
        <v>0</v>
      </c>
      <c r="N113" s="157">
        <v>0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>
        <v>0</v>
      </c>
      <c r="U113" s="157">
        <v>0</v>
      </c>
      <c r="V113" s="157">
        <v>0</v>
      </c>
      <c r="W113" s="157">
        <v>0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>
        <v>0</v>
      </c>
      <c r="AP113" s="157">
        <v>0</v>
      </c>
      <c r="AQ113" s="157">
        <v>0</v>
      </c>
      <c r="AR113" s="157">
        <v>0</v>
      </c>
      <c r="AS113" s="157">
        <v>0</v>
      </c>
      <c r="AT113" s="157">
        <v>0</v>
      </c>
      <c r="AU113" s="157">
        <v>0</v>
      </c>
      <c r="AV113" s="157">
        <v>0</v>
      </c>
      <c r="AW113" s="157">
        <v>0</v>
      </c>
      <c r="AX113" s="157">
        <v>0</v>
      </c>
      <c r="AY113" s="157">
        <v>0</v>
      </c>
      <c r="AZ113" s="157">
        <v>0</v>
      </c>
      <c r="BA113" s="157">
        <v>0</v>
      </c>
      <c r="BB113" s="157">
        <v>0</v>
      </c>
      <c r="BC113" s="157">
        <v>0</v>
      </c>
      <c r="BD113" s="157">
        <v>0</v>
      </c>
      <c r="BE113" s="157">
        <v>0</v>
      </c>
      <c r="BF113" s="157">
        <v>0</v>
      </c>
      <c r="BG113" s="157">
        <v>0</v>
      </c>
      <c r="BH113" s="158" t="s">
        <v>416</v>
      </c>
    </row>
    <row r="114" spans="1:60" s="142" customForma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</row>
    <row r="115" spans="1:60" s="142" customForma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</row>
    <row r="116" spans="1:60" s="142" customForma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</row>
    <row r="117" spans="1:60" s="142" customForma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</row>
    <row r="118" spans="1:60" s="142" customForma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</row>
    <row r="119" spans="1:60" s="142" customForma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</row>
    <row r="120" spans="1:60" s="142" customForma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</row>
    <row r="121" spans="1:60" s="142" customForma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</row>
    <row r="122" spans="1:60" s="142" customForma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</row>
    <row r="123" spans="1:60" s="142" customForma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</row>
    <row r="124" spans="1:60" s="142" customForma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</row>
    <row r="125" spans="1:60" s="142" customForma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</row>
    <row r="126" spans="1:60" s="142" customForma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</row>
    <row r="127" spans="1:60" s="142" customForma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</row>
    <row r="128" spans="1:60" s="142" customForma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</row>
    <row r="129" spans="1:60" s="142" customForma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</row>
    <row r="130" spans="1:60" s="142" customForma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</row>
    <row r="131" spans="1:60" s="142" customForma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</row>
    <row r="132" spans="1:60" s="142" customForma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</row>
    <row r="133" spans="1:60" s="142" customForma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</row>
    <row r="134" spans="1:60" s="142" customForma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</row>
    <row r="135" spans="1:60" s="142" customForma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</row>
    <row r="136" spans="1:60" s="142" customForma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</row>
    <row r="137" spans="1:60" s="142" customForma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</row>
    <row r="138" spans="1:60" s="142" customForma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</row>
    <row r="139" spans="1:60" s="142" customForma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</row>
    <row r="140" spans="1:60" s="142" customForma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</row>
    <row r="141" spans="1:60" s="142" customForma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</row>
    <row r="142" spans="1:60" s="142" customForma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</row>
    <row r="143" spans="1:60" s="142" customForma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</row>
    <row r="144" spans="1:60" s="142" customForma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</row>
    <row r="145" spans="1:60" s="142" customForma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</row>
    <row r="146" spans="1:60" s="142" customForma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</row>
    <row r="147" spans="1:60" s="142" customForma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</row>
    <row r="148" spans="1:60" s="142" customForma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</row>
    <row r="149" spans="1:60" s="142" customForma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</row>
    <row r="150" spans="1:60" s="142" customForma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</row>
    <row r="151" spans="1:60" s="142" customForma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</row>
    <row r="152" spans="1:60" s="142" customForma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</row>
    <row r="153" spans="1:60" s="142" customForma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</row>
    <row r="154" spans="1:60" s="142" customForma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</row>
    <row r="155" spans="1:60" s="142" customForma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</row>
    <row r="156" spans="1:60" s="142" customForma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</row>
    <row r="157" spans="1:60" s="142" customForma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</row>
    <row r="158" spans="1:60" s="142" customForma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</row>
    <row r="159" spans="1:60" s="142" customForma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</row>
    <row r="160" spans="1:60" s="142" customForma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</row>
    <row r="161" spans="1:60" s="142" customForma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</row>
    <row r="162" spans="1:60" s="142" customForma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</row>
    <row r="163" spans="1:60" s="142" customForma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</row>
    <row r="164" spans="1:60" s="142" customForma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</row>
    <row r="165" spans="1:60" s="142" customForma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</row>
    <row r="166" spans="1:60" s="142" customForma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</row>
    <row r="167" spans="1:60" s="142" customForma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</row>
    <row r="168" spans="1:60" s="142" customForma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</row>
    <row r="169" spans="1:60" s="142" customForma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</row>
    <row r="170" spans="1:60" s="142" customForma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</row>
    <row r="171" spans="1:60" s="142" customForma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</row>
    <row r="172" spans="1:60" s="142" customForma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</row>
    <row r="173" spans="1:60" s="142" customForma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</row>
    <row r="174" spans="1:60" s="142" customForma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</row>
    <row r="175" spans="1:60" s="142" customForma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</row>
    <row r="176" spans="1:60" s="142" customForma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</row>
    <row r="177" spans="1:60" s="142" customForma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</row>
    <row r="178" spans="1:60" s="142" customForma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</row>
    <row r="179" spans="1:60" s="142" customForma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</row>
    <row r="180" spans="1:60" s="142" customForma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</row>
    <row r="181" spans="1:60" s="142" customForma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</row>
    <row r="182" spans="1:60" s="142" customForma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</row>
    <row r="183" spans="1:60" s="142" customForma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</row>
    <row r="184" spans="1:60" s="142" customForma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</row>
    <row r="185" spans="1:60" s="142" customForma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</row>
    <row r="186" spans="1:60" s="142" customForma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</row>
    <row r="187" spans="1:60" s="142" customForma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</row>
    <row r="188" spans="1:60" s="142" customForma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</row>
    <row r="189" spans="1:60" s="142" customForma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</row>
    <row r="190" spans="1:60" s="142" customForma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</row>
    <row r="191" spans="1:60" s="142" customForma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</row>
    <row r="192" spans="1:60" s="142" customForma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</row>
    <row r="193" spans="1:60" s="142" customForma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</row>
    <row r="194" spans="1:60" s="142" customForma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</row>
    <row r="195" spans="1:60" s="142" customForma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</row>
    <row r="196" spans="1:60" s="142" customForma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</row>
    <row r="197" spans="1:60" s="142" customForma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</row>
    <row r="198" spans="1:60" s="142" customForma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</row>
    <row r="199" spans="1:60" s="142" customForma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</row>
    <row r="200" spans="1:60" s="142" customForma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</row>
    <row r="201" spans="1:60" s="142" customForma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</row>
    <row r="202" spans="1:60" s="142" customForma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</row>
    <row r="203" spans="1:60" s="142" customForma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</row>
    <row r="204" spans="1:60" s="142" customForma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</row>
    <row r="205" spans="1:60" s="142" customForma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</row>
    <row r="206" spans="1:60" s="142" customForma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</row>
    <row r="207" spans="1:60" s="142" customForma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</row>
    <row r="208" spans="1:60" s="142" customForma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</row>
    <row r="209" spans="1:60" s="142" customForma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</row>
    <row r="210" spans="1:60" s="142" customForma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</row>
    <row r="211" spans="1:60" s="142" customForma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</row>
    <row r="212" spans="1:60" s="142" customForma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</row>
    <row r="213" spans="1:60" s="142" customForma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</row>
    <row r="214" spans="1:60" s="142" customForma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</row>
    <row r="215" spans="1:60" s="142" customForma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</row>
    <row r="216" spans="1:60" s="142" customForma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</row>
    <row r="217" spans="1:60" s="142" customForma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</row>
    <row r="218" spans="1:60" s="142" customForma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</row>
    <row r="219" spans="1:60" s="142" customForma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</row>
    <row r="220" spans="1:60" s="142" customForma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</row>
    <row r="221" spans="1:60" s="142" customForma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</row>
    <row r="222" spans="1:60" s="142" customForma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</row>
    <row r="223" spans="1:60" s="142" customForma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</row>
    <row r="224" spans="1:60" s="142" customForma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</row>
    <row r="225" spans="1:60" s="142" customForma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</row>
    <row r="226" spans="1:60" s="142" customForma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</row>
    <row r="227" spans="1:60" s="142" customForma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</row>
    <row r="228" spans="1:60" s="142" customForma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</row>
    <row r="229" spans="1:60" s="142" customForma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</row>
    <row r="230" spans="1:60" s="142" customForma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</row>
    <row r="231" spans="1:60" s="142" customForma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</row>
    <row r="232" spans="1:60" s="142" customForma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</row>
    <row r="233" spans="1:60" s="142" customForma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</row>
    <row r="234" spans="1:60" s="142" customForma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</row>
    <row r="235" spans="1:60" s="142" customForma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</row>
    <row r="236" spans="1:60" s="142" customForma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</row>
    <row r="237" spans="1:60" s="142" customForma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</row>
    <row r="238" spans="1:60" s="142" customForma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</row>
    <row r="239" spans="1:60" s="142" customForma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</row>
    <row r="240" spans="1:60" s="142" customForma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</row>
    <row r="241" spans="1:60" s="142" customForma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</row>
    <row r="242" spans="1:60" s="142" customForma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</row>
    <row r="243" spans="1:60" s="142" customForma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</row>
    <row r="244" spans="1:60" s="142" customForma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</row>
    <row r="245" spans="1:60" s="142" customForma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</row>
    <row r="246" spans="1:60" s="142" customForma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</row>
    <row r="247" spans="1:60" s="142" customForma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</row>
    <row r="248" spans="1:60" s="142" customForma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</row>
    <row r="249" spans="1:60" s="142" customForma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</row>
    <row r="250" spans="1:60" s="142" customForma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</row>
    <row r="251" spans="1:60" s="142" customForma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</row>
    <row r="252" spans="1:60" s="142" customForma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</row>
    <row r="253" spans="1:60" s="142" customForma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</row>
    <row r="254" spans="1:60" s="142" customForma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</row>
    <row r="255" spans="1:60" s="142" customForma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</row>
    <row r="256" spans="1:60" s="142" customForma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</row>
    <row r="257" spans="1:60" s="142" customForma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</row>
    <row r="258" spans="1:60" s="142" customForma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</row>
    <row r="259" spans="1:60" s="142" customForma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</row>
    <row r="260" spans="1:60" s="142" customForma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</row>
    <row r="261" spans="1:60" s="142" customForma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</row>
    <row r="262" spans="1:60" s="142" customForma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</row>
    <row r="263" spans="1:60" s="142" customForma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</row>
    <row r="264" spans="1:60" s="142" customForma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</row>
    <row r="265" spans="1:60" s="142" customForma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</row>
    <row r="266" spans="1:60" s="142" customForma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</row>
    <row r="267" spans="1:60" s="142" customForma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</row>
    <row r="268" spans="1:60" s="142" customForma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</row>
    <row r="269" spans="1:60" s="142" customForma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</row>
    <row r="270" spans="1:60" s="142" customForma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</row>
    <row r="271" spans="1:60" s="142" customForma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</row>
    <row r="272" spans="1:60" s="142" customForma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</row>
    <row r="273" spans="1:60" s="142" customForma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</row>
    <row r="274" spans="1:60" s="142" customForma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</row>
    <row r="275" spans="1:60" s="142" customForma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</row>
    <row r="276" spans="1:60" s="142" customForma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</row>
    <row r="277" spans="1:60" s="142" customForma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</row>
    <row r="278" spans="1:60" s="142" customForma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</row>
    <row r="279" spans="1:60" s="142" customForma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</row>
    <row r="280" spans="1:60" s="142" customForma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</row>
    <row r="281" spans="1:60" s="142" customForma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</row>
    <row r="282" spans="1:60" s="142" customForma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</row>
    <row r="283" spans="1:60" s="142" customFormat="1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</row>
    <row r="284" spans="1:60" s="142" customFormat="1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</row>
    <row r="285" spans="1:60" s="142" customFormat="1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</row>
    <row r="286" spans="1:60" s="142" customFormat="1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</row>
    <row r="287" spans="1:60" s="142" customFormat="1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</row>
    <row r="288" spans="1:60" s="142" customFormat="1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</row>
    <row r="289" spans="1:60" s="142" customFormat="1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</row>
    <row r="290" spans="1:60" s="142" customFormat="1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</row>
    <row r="291" spans="1:60" s="142" customFormat="1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</row>
    <row r="292" spans="1:60" s="142" customFormat="1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</row>
    <row r="293" spans="1:60" s="142" customFormat="1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</row>
    <row r="294" spans="1:60" s="142" customFormat="1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</row>
    <row r="295" spans="1:60" s="142" customFormat="1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</row>
    <row r="296" spans="1:60" s="142" customFormat="1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</row>
    <row r="297" spans="1:60" s="142" customFormat="1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</row>
    <row r="298" spans="1:60" s="142" customFormat="1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</row>
    <row r="299" spans="1:60" s="142" customFormat="1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</row>
    <row r="300" spans="1:60" s="142" customFormat="1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</row>
    <row r="301" spans="1:60" s="142" customFormat="1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</row>
    <row r="302" spans="1:60" s="142" customFormat="1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</row>
    <row r="303" spans="1:60" s="142" customFormat="1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</row>
    <row r="304" spans="1:60" s="142" customFormat="1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</row>
    <row r="305" spans="1:60" s="142" customFormat="1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</row>
    <row r="306" spans="1:60" s="142" customFormat="1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  <c r="BB306" s="143"/>
      <c r="BC306" s="143"/>
      <c r="BD306" s="143"/>
      <c r="BE306" s="143"/>
      <c r="BF306" s="143"/>
      <c r="BG306" s="143"/>
      <c r="BH306" s="143"/>
    </row>
    <row r="307" spans="1:60" s="142" customFormat="1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</row>
    <row r="308" spans="1:60" s="142" customFormat="1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  <c r="BB308" s="143"/>
      <c r="BC308" s="143"/>
      <c r="BD308" s="143"/>
      <c r="BE308" s="143"/>
      <c r="BF308" s="143"/>
      <c r="BG308" s="143"/>
      <c r="BH308" s="143"/>
    </row>
    <row r="309" spans="1:60" s="142" customFormat="1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43"/>
      <c r="BD309" s="143"/>
      <c r="BE309" s="143"/>
      <c r="BF309" s="143"/>
      <c r="BG309" s="143"/>
      <c r="BH309" s="143"/>
    </row>
    <row r="310" spans="1:60" s="142" customFormat="1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  <c r="BB310" s="143"/>
      <c r="BC310" s="143"/>
      <c r="BD310" s="143"/>
      <c r="BE310" s="143"/>
      <c r="BF310" s="143"/>
      <c r="BG310" s="143"/>
      <c r="BH310" s="143"/>
    </row>
    <row r="311" spans="1:60" s="142" customFormat="1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</row>
    <row r="312" spans="1:60" s="142" customFormat="1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</row>
    <row r="313" spans="1:60" s="142" customFormat="1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</row>
    <row r="314" spans="1:60" s="142" customFormat="1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</row>
    <row r="315" spans="1:60" s="142" customFormat="1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</row>
    <row r="316" spans="1:60" s="142" customFormat="1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</row>
    <row r="317" spans="1:60" s="142" customFormat="1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</row>
    <row r="318" spans="1:60" s="142" customFormat="1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</row>
    <row r="319" spans="1:60" s="142" customFormat="1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  <c r="BB319" s="143"/>
      <c r="BC319" s="143"/>
      <c r="BD319" s="143"/>
      <c r="BE319" s="143"/>
      <c r="BF319" s="143"/>
      <c r="BG319" s="143"/>
      <c r="BH319" s="143"/>
    </row>
    <row r="320" spans="1:60" s="142" customFormat="1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  <c r="BG320" s="143"/>
      <c r="BH320" s="143"/>
    </row>
    <row r="321" spans="1:60" s="142" customFormat="1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  <c r="BB321" s="143"/>
      <c r="BC321" s="143"/>
      <c r="BD321" s="143"/>
      <c r="BE321" s="143"/>
      <c r="BF321" s="143"/>
      <c r="BG321" s="143"/>
      <c r="BH321" s="143"/>
    </row>
    <row r="322" spans="1:60" s="142" customFormat="1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  <c r="BG322" s="143"/>
      <c r="BH322" s="143"/>
    </row>
    <row r="323" spans="1:60" s="142" customFormat="1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  <c r="BG323" s="143"/>
      <c r="BH323" s="143"/>
    </row>
    <row r="324" spans="1:60" s="142" customFormat="1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  <c r="BB324" s="143"/>
      <c r="BC324" s="143"/>
      <c r="BD324" s="143"/>
      <c r="BE324" s="143"/>
      <c r="BF324" s="143"/>
      <c r="BG324" s="143"/>
      <c r="BH324" s="143"/>
    </row>
    <row r="325" spans="1:60" s="142" customFormat="1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  <c r="BG325" s="143"/>
      <c r="BH325" s="143"/>
    </row>
    <row r="326" spans="1:60" s="142" customFormat="1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  <c r="BB326" s="143"/>
      <c r="BC326" s="143"/>
      <c r="BD326" s="143"/>
      <c r="BE326" s="143"/>
      <c r="BF326" s="143"/>
      <c r="BG326" s="143"/>
      <c r="BH326" s="143"/>
    </row>
    <row r="327" spans="1:60" s="142" customFormat="1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</row>
    <row r="328" spans="1:60" s="142" customFormat="1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  <c r="BB328" s="143"/>
      <c r="BC328" s="143"/>
      <c r="BD328" s="143"/>
      <c r="BE328" s="143"/>
      <c r="BF328" s="143"/>
      <c r="BG328" s="143"/>
      <c r="BH328" s="143"/>
    </row>
    <row r="329" spans="1:60" s="142" customFormat="1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</row>
    <row r="330" spans="1:60" s="142" customFormat="1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</row>
    <row r="331" spans="1:60" s="142" customFormat="1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</row>
    <row r="332" spans="1:60" s="142" customFormat="1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</row>
    <row r="333" spans="1:60" s="142" customFormat="1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</row>
    <row r="334" spans="1:60" s="142" customFormat="1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</row>
    <row r="335" spans="1:60" s="142" customFormat="1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</row>
    <row r="336" spans="1:60" s="142" customFormat="1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3"/>
      <c r="BH336" s="143"/>
    </row>
    <row r="337" spans="1:60" s="142" customFormat="1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</row>
    <row r="338" spans="1:60" s="142" customFormat="1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</row>
    <row r="339" spans="1:60" s="142" customFormat="1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</row>
    <row r="340" spans="1:60" s="142" customFormat="1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</row>
    <row r="341" spans="1:60" s="142" customFormat="1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</row>
    <row r="342" spans="1:60" s="142" customFormat="1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</row>
    <row r="343" spans="1:60" s="142" customFormat="1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</row>
    <row r="344" spans="1:60" s="142" customFormat="1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</row>
    <row r="345" spans="1:60" s="142" customFormat="1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</row>
    <row r="346" spans="1:60" s="142" customFormat="1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</row>
    <row r="347" spans="1:60" s="142" customFormat="1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</row>
    <row r="348" spans="1:60" s="142" customFormat="1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</row>
    <row r="349" spans="1:60" s="142" customFormat="1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</row>
    <row r="350" spans="1:60" s="142" customFormat="1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</row>
    <row r="351" spans="1:60" s="142" customFormat="1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</row>
    <row r="352" spans="1:60" s="142" customFormat="1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</row>
    <row r="353" spans="1:60" s="142" customFormat="1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</row>
    <row r="354" spans="1:60" s="142" customFormat="1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</row>
    <row r="355" spans="1:60" s="142" customFormat="1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</row>
    <row r="356" spans="1:60" s="142" customFormat="1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</row>
    <row r="357" spans="1:60" s="142" customFormat="1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</row>
    <row r="358" spans="1:60" s="142" customFormat="1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</row>
    <row r="359" spans="1:60" s="142" customFormat="1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</row>
    <row r="360" spans="1:60" s="142" customFormat="1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</row>
    <row r="361" spans="1:60" s="142" customFormat="1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</row>
    <row r="362" spans="1:60" s="142" customFormat="1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</row>
    <row r="363" spans="1:60" s="142" customFormat="1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</row>
    <row r="364" spans="1:60" s="142" customFormat="1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</row>
    <row r="365" spans="1:60" s="142" customFormat="1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</row>
    <row r="366" spans="1:60" s="142" customFormat="1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</row>
    <row r="367" spans="1:60" s="142" customFormat="1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</row>
    <row r="368" spans="1:60" s="142" customFormat="1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</row>
    <row r="369" spans="1:60" s="142" customFormat="1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</row>
    <row r="370" spans="1:60" s="142" customFormat="1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</row>
    <row r="371" spans="1:60" s="142" customFormat="1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</row>
    <row r="372" spans="1:60" s="142" customFormat="1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</row>
    <row r="373" spans="1:60" s="142" customFormat="1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</row>
    <row r="374" spans="1:60" s="142" customFormat="1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</row>
    <row r="375" spans="1:60" s="142" customFormat="1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</row>
    <row r="376" spans="1:60" s="142" customFormat="1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</row>
    <row r="377" spans="1:60" s="142" customFormat="1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</row>
    <row r="378" spans="1:60" s="142" customFormat="1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</row>
    <row r="379" spans="1:60" s="142" customFormat="1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</row>
    <row r="380" spans="1:60" s="142" customFormat="1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</row>
    <row r="381" spans="1:60" s="142" customFormat="1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</row>
    <row r="382" spans="1:60" s="142" customFormat="1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</row>
    <row r="383" spans="1:60" s="142" customFormat="1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</row>
    <row r="384" spans="1:60" s="142" customFormat="1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</row>
    <row r="385" spans="1:60" s="142" customFormat="1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</row>
    <row r="386" spans="1:60" s="142" customFormat="1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</row>
    <row r="387" spans="1:60" s="142" customFormat="1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</row>
    <row r="388" spans="1:60" s="142" customFormat="1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</row>
    <row r="389" spans="1:60" s="142" customFormat="1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</row>
    <row r="390" spans="1:60" s="142" customFormat="1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</row>
    <row r="391" spans="1:60" s="142" customFormat="1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</row>
    <row r="392" spans="1:60" s="142" customFormat="1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</row>
    <row r="393" spans="1:60" s="142" customFormat="1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</row>
    <row r="394" spans="1:60" s="142" customFormat="1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</row>
    <row r="395" spans="1:60" s="142" customFormat="1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</row>
    <row r="396" spans="1:60" s="142" customFormat="1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</row>
    <row r="397" spans="1:60" s="142" customFormat="1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</row>
    <row r="398" spans="1:60" s="142" customFormat="1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</row>
    <row r="399" spans="1:60" s="142" customFormat="1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</row>
    <row r="400" spans="1:60" s="142" customFormat="1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</row>
    <row r="401" spans="1:60" s="142" customFormat="1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</row>
    <row r="402" spans="1:60" s="142" customFormat="1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</row>
    <row r="403" spans="1:60" s="142" customFormat="1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</row>
    <row r="404" spans="1:60" s="142" customFormat="1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</row>
    <row r="405" spans="1:60" s="142" customFormat="1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</row>
    <row r="406" spans="1:60" s="142" customFormat="1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</row>
    <row r="407" spans="1:60" s="142" customFormat="1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</row>
    <row r="408" spans="1:60" s="142" customFormat="1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</row>
    <row r="409" spans="1:60" s="142" customFormat="1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</row>
    <row r="410" spans="1:60" s="142" customFormat="1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43"/>
      <c r="BG410" s="143"/>
      <c r="BH410" s="143"/>
    </row>
    <row r="411" spans="1:60" s="142" customFormat="1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  <c r="BB411" s="143"/>
      <c r="BC411" s="143"/>
      <c r="BD411" s="143"/>
      <c r="BE411" s="143"/>
      <c r="BF411" s="143"/>
      <c r="BG411" s="143"/>
      <c r="BH411" s="143"/>
    </row>
    <row r="412" spans="1:60" s="142" customFormat="1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  <c r="BB412" s="143"/>
      <c r="BC412" s="143"/>
      <c r="BD412" s="143"/>
      <c r="BE412" s="143"/>
      <c r="BF412" s="143"/>
      <c r="BG412" s="143"/>
      <c r="BH412" s="143"/>
    </row>
    <row r="413" spans="1:60" s="142" customFormat="1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  <c r="BB413" s="143"/>
      <c r="BC413" s="143"/>
      <c r="BD413" s="143"/>
      <c r="BE413" s="143"/>
      <c r="BF413" s="143"/>
      <c r="BG413" s="143"/>
      <c r="BH413" s="143"/>
    </row>
    <row r="414" spans="1:60" s="142" customFormat="1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</row>
    <row r="415" spans="1:60" s="142" customFormat="1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</row>
    <row r="416" spans="1:60" s="142" customFormat="1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</row>
    <row r="417" spans="1:60" s="142" customFormat="1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</row>
    <row r="418" spans="1:60" s="142" customFormat="1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</row>
    <row r="419" spans="1:60" s="142" customFormat="1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  <c r="BB419" s="143"/>
      <c r="BC419" s="143"/>
      <c r="BD419" s="143"/>
      <c r="BE419" s="143"/>
      <c r="BF419" s="143"/>
      <c r="BG419" s="143"/>
      <c r="BH419" s="143"/>
    </row>
    <row r="420" spans="1:60" s="142" customFormat="1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</row>
    <row r="421" spans="1:60" s="142" customFormat="1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</row>
    <row r="422" spans="1:60" s="142" customFormat="1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</row>
    <row r="423" spans="1:60" s="142" customFormat="1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</row>
    <row r="424" spans="1:60" s="142" customFormat="1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</row>
    <row r="425" spans="1:60" s="142" customFormat="1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</row>
    <row r="426" spans="1:60" s="142" customFormat="1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</row>
    <row r="427" spans="1:60" s="142" customFormat="1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</row>
    <row r="428" spans="1:60" s="142" customFormat="1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</row>
    <row r="429" spans="1:60" s="142" customFormat="1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</row>
    <row r="430" spans="1:60" s="142" customFormat="1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</row>
    <row r="431" spans="1:60" s="142" customFormat="1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</row>
    <row r="432" spans="1:60" s="142" customFormat="1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</row>
    <row r="433" spans="1:60" s="142" customFormat="1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</row>
    <row r="434" spans="1:60" s="142" customFormat="1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</row>
    <row r="435" spans="1:60" s="142" customFormat="1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</row>
    <row r="436" spans="1:60" s="142" customFormat="1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</row>
    <row r="437" spans="1:60" s="142" customFormat="1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</row>
    <row r="438" spans="1:60" s="142" customForma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3"/>
      <c r="BC438" s="143"/>
      <c r="BD438" s="143"/>
      <c r="BE438" s="143"/>
      <c r="BF438" s="143"/>
      <c r="BG438" s="143"/>
      <c r="BH438" s="143"/>
    </row>
    <row r="439" spans="1:60" s="142" customFormat="1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3"/>
      <c r="BC439" s="143"/>
      <c r="BD439" s="143"/>
      <c r="BE439" s="143"/>
      <c r="BF439" s="143"/>
      <c r="BG439" s="143"/>
      <c r="BH439" s="143"/>
    </row>
    <row r="440" spans="1:60" s="142" customFormat="1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3"/>
      <c r="BC440" s="143"/>
      <c r="BD440" s="143"/>
      <c r="BE440" s="143"/>
      <c r="BF440" s="143"/>
      <c r="BG440" s="143"/>
      <c r="BH440" s="143"/>
    </row>
    <row r="441" spans="1:60" s="142" customFormat="1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3"/>
      <c r="BC441" s="143"/>
      <c r="BD441" s="143"/>
      <c r="BE441" s="143"/>
      <c r="BF441" s="143"/>
      <c r="BG441" s="143"/>
      <c r="BH441" s="143"/>
    </row>
    <row r="442" spans="1:60" s="142" customFormat="1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  <c r="BB442" s="143"/>
      <c r="BC442" s="143"/>
      <c r="BD442" s="143"/>
      <c r="BE442" s="143"/>
      <c r="BF442" s="143"/>
      <c r="BG442" s="143"/>
      <c r="BH442" s="143"/>
    </row>
    <row r="443" spans="1:60" s="142" customFormat="1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</row>
    <row r="444" spans="1:60" s="142" customFormat="1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</row>
    <row r="445" spans="1:60" s="142" customFormat="1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</row>
    <row r="446" spans="1:60" s="142" customForma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</row>
    <row r="447" spans="1:60" s="142" customFormat="1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</row>
    <row r="448" spans="1:60" s="142" customForma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</row>
    <row r="449" spans="1:60" s="142" customForma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</row>
    <row r="450" spans="1:60" s="142" customForma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</row>
    <row r="451" spans="1:60" s="142" customFormat="1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</row>
    <row r="452" spans="1:60" s="142" customFormat="1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</row>
    <row r="453" spans="1:60" s="142" customFormat="1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</row>
    <row r="454" spans="1:60" s="142" customFormat="1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</row>
    <row r="455" spans="1:60" s="142" customFormat="1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</row>
    <row r="456" spans="1:60" s="142" customFormat="1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</row>
    <row r="457" spans="1:60" s="142" customFormat="1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</row>
    <row r="458" spans="1:60" s="142" customFormat="1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</row>
    <row r="459" spans="1:60" s="142" customFormat="1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</row>
    <row r="460" spans="1:60" s="142" customFormat="1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</row>
    <row r="461" spans="1:60" s="142" customFormat="1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</row>
    <row r="462" spans="1:60" s="142" customFormat="1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</row>
    <row r="463" spans="1:60" s="142" customFormat="1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</row>
    <row r="464" spans="1:60" s="142" customFormat="1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</row>
    <row r="465" spans="1:60" s="142" customFormat="1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</row>
    <row r="466" spans="1:60" s="142" customFormat="1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</row>
    <row r="467" spans="1:60" s="142" customFormat="1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</row>
    <row r="468" spans="1:60" s="142" customFormat="1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</row>
    <row r="469" spans="1:60" s="142" customFormat="1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</row>
    <row r="470" spans="1:60" s="142" customFormat="1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</row>
    <row r="471" spans="1:60" s="142" customFormat="1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</row>
    <row r="472" spans="1:60" s="142" customFormat="1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</row>
    <row r="473" spans="1:60" s="142" customFormat="1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</row>
    <row r="474" spans="1:60" s="142" customFormat="1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</row>
    <row r="475" spans="1:60" s="142" customFormat="1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</row>
    <row r="476" spans="1:60" s="142" customFormat="1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</row>
    <row r="477" spans="1:60" s="142" customFormat="1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</row>
    <row r="478" spans="1:60" s="142" customFormat="1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</row>
    <row r="479" spans="1:60" s="142" customFormat="1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</row>
    <row r="480" spans="1:60" s="142" customFormat="1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</row>
    <row r="481" spans="1:60" s="142" customFormat="1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</row>
    <row r="482" spans="1:60" s="142" customFormat="1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</row>
    <row r="483" spans="1:60" s="142" customFormat="1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</row>
    <row r="484" spans="1:60" s="142" customFormat="1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</row>
    <row r="485" spans="1:60" s="142" customFormat="1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</row>
    <row r="486" spans="1:60" s="142" customFormat="1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</row>
    <row r="487" spans="1:60" s="142" customFormat="1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</row>
    <row r="488" spans="1:60" s="142" customFormat="1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</row>
    <row r="489" spans="1:60" s="142" customFormat="1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</row>
    <row r="490" spans="1:60" s="142" customFormat="1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</row>
    <row r="491" spans="1:60" s="142" customFormat="1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</row>
    <row r="492" spans="1:60" s="142" customFormat="1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</row>
    <row r="493" spans="1:60" s="142" customFormat="1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</row>
    <row r="494" spans="1:60" s="142" customFormat="1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</row>
    <row r="495" spans="1:60" s="142" customFormat="1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</row>
    <row r="496" spans="1:60" s="142" customFormat="1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</row>
    <row r="497" spans="1:60" s="142" customFormat="1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</row>
    <row r="498" spans="1:60" s="142" customFormat="1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</row>
    <row r="499" spans="1:60" s="142" customFormat="1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</row>
    <row r="500" spans="1:60" s="142" customFormat="1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</row>
    <row r="501" spans="1:60" s="142" customFormat="1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</row>
    <row r="502" spans="1:60" s="142" customFormat="1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</row>
    <row r="503" spans="1:60" s="142" customFormat="1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</row>
    <row r="504" spans="1:60" s="142" customFormat="1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</row>
    <row r="505" spans="1:60" s="142" customFormat="1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</row>
    <row r="506" spans="1:60" s="142" customFormat="1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</row>
    <row r="507" spans="1:60" s="142" customFormat="1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</row>
    <row r="508" spans="1:60" s="142" customFormat="1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</row>
    <row r="509" spans="1:60" s="142" customFormat="1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</row>
    <row r="510" spans="1:60" s="142" customFormat="1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</row>
    <row r="511" spans="1:60" s="142" customFormat="1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</row>
    <row r="512" spans="1:60" s="142" customFormat="1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</row>
    <row r="513" spans="1:60" s="142" customFormat="1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</row>
    <row r="514" spans="1:60" s="142" customFormat="1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</row>
    <row r="515" spans="1:60" s="142" customFormat="1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</row>
    <row r="516" spans="1:60" s="142" customFormat="1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</row>
    <row r="517" spans="1:60" s="142" customFormat="1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</row>
    <row r="518" spans="1:60" s="142" customFormat="1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</row>
    <row r="519" spans="1:60" s="142" customFormat="1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</row>
    <row r="520" spans="1:60" s="142" customFormat="1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</row>
    <row r="521" spans="1:60" s="142" customFormat="1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</row>
    <row r="522" spans="1:60" s="142" customFormat="1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</row>
    <row r="523" spans="1:60" s="142" customFormat="1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</row>
    <row r="524" spans="1:60" s="142" customFormat="1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</row>
    <row r="525" spans="1:60" s="142" customFormat="1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</row>
    <row r="526" spans="1:60" s="142" customFormat="1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</row>
    <row r="527" spans="1:60" s="142" customFormat="1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</row>
    <row r="528" spans="1:60" s="142" customFormat="1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</row>
    <row r="529" spans="1:60" s="142" customFormat="1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</row>
    <row r="530" spans="1:60" s="142" customFormat="1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</row>
    <row r="531" spans="1:60" s="142" customFormat="1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</row>
    <row r="532" spans="1:60" s="142" customFormat="1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</row>
    <row r="533" spans="1:60" s="142" customFormat="1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</row>
    <row r="534" spans="1:60" s="142" customFormat="1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</row>
    <row r="535" spans="1:60" s="142" customFormat="1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</row>
    <row r="536" spans="1:60" s="142" customFormat="1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</row>
    <row r="537" spans="1:60" s="142" customFormat="1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</row>
    <row r="538" spans="1:60" s="142" customFormat="1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</row>
    <row r="539" spans="1:60" s="142" customFormat="1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</row>
    <row r="540" spans="1:60" s="142" customFormat="1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</row>
    <row r="541" spans="1:60" s="142" customFormat="1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</row>
    <row r="542" spans="1:60" s="142" customFormat="1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</row>
    <row r="543" spans="1:60" s="142" customFormat="1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</row>
    <row r="544" spans="1:60" s="142" customFormat="1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</row>
    <row r="545" spans="1:60" s="142" customFormat="1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</row>
    <row r="546" spans="1:60" s="142" customFormat="1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</row>
    <row r="547" spans="1:60" s="142" customFormat="1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</row>
    <row r="548" spans="1:60" s="142" customFormat="1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</row>
    <row r="549" spans="1:60" s="142" customFormat="1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</row>
    <row r="550" spans="1:60" s="142" customFormat="1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</row>
    <row r="551" spans="1:60" s="142" customFormat="1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</row>
    <row r="552" spans="1:60" s="142" customFormat="1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</row>
    <row r="553" spans="1:60" s="142" customFormat="1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</row>
    <row r="554" spans="1:60" s="142" customFormat="1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</row>
    <row r="555" spans="1:60" s="142" customFormat="1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</row>
    <row r="556" spans="1:60" s="142" customFormat="1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</row>
    <row r="557" spans="1:60" s="142" customFormat="1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</row>
    <row r="558" spans="1:60" s="142" customFormat="1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</row>
    <row r="559" spans="1:60" s="142" customFormat="1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</row>
    <row r="560" spans="1:60" s="142" customFormat="1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</row>
    <row r="561" spans="1:60" s="142" customFormat="1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</row>
    <row r="562" spans="1:60" s="142" customFormat="1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</row>
    <row r="563" spans="1:60" s="142" customFormat="1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</row>
    <row r="564" spans="1:60" s="142" customFormat="1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</row>
    <row r="565" spans="1:60" s="142" customFormat="1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</row>
    <row r="566" spans="1:60" s="142" customFormat="1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</row>
    <row r="567" spans="1:60" s="142" customFormat="1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</row>
    <row r="568" spans="1:60" s="142" customFormat="1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</row>
    <row r="569" spans="1:60" s="142" customFormat="1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</row>
    <row r="570" spans="1:60" s="142" customFormat="1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</row>
    <row r="571" spans="1:60" s="142" customFormat="1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</row>
    <row r="572" spans="1:60" s="142" customFormat="1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</row>
    <row r="573" spans="1:60" s="142" customFormat="1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</row>
    <row r="574" spans="1:60" s="142" customFormat="1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</row>
    <row r="575" spans="1:60" s="142" customFormat="1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</row>
    <row r="576" spans="1:60" s="142" customFormat="1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</row>
    <row r="577" spans="1:60" s="142" customFormat="1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</row>
    <row r="578" spans="1:60" s="142" customFormat="1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</row>
    <row r="579" spans="1:60" s="142" customFormat="1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</row>
    <row r="580" spans="1:60" s="142" customFormat="1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</row>
    <row r="581" spans="1:60" s="142" customFormat="1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</row>
    <row r="582" spans="1:60" s="142" customFormat="1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</row>
    <row r="583" spans="1:60" s="142" customFormat="1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</row>
    <row r="584" spans="1:60" s="142" customFormat="1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</row>
    <row r="585" spans="1:60" s="142" customFormat="1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</row>
    <row r="586" spans="1:60" s="142" customFormat="1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</row>
    <row r="587" spans="1:60" s="142" customFormat="1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</row>
    <row r="588" spans="1:60" s="142" customFormat="1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</row>
    <row r="589" spans="1:60" s="142" customFormat="1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</row>
    <row r="590" spans="1:60" s="142" customFormat="1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</row>
    <row r="591" spans="1:60" s="142" customFormat="1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</row>
    <row r="592" spans="1:60" s="142" customFormat="1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</row>
    <row r="593" spans="1:60" s="142" customFormat="1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</row>
    <row r="594" spans="1:60" s="142" customFormat="1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</row>
    <row r="595" spans="1:60" s="142" customFormat="1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</row>
    <row r="596" spans="1:60" s="142" customFormat="1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</row>
    <row r="597" spans="1:60" s="142" customFormat="1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</row>
    <row r="598" spans="1:60" s="142" customFormat="1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</row>
    <row r="599" spans="1:60" s="142" customFormat="1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</row>
    <row r="600" spans="1:60" s="142" customFormat="1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</row>
    <row r="601" spans="1:60" s="142" customFormat="1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</row>
    <row r="602" spans="1:60" s="142" customFormat="1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</row>
    <row r="603" spans="1:60" s="142" customFormat="1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</row>
    <row r="604" spans="1:60" s="142" customFormat="1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</row>
    <row r="605" spans="1:60" s="142" customFormat="1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</row>
    <row r="606" spans="1:60" s="142" customFormat="1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</row>
    <row r="607" spans="1:60" s="142" customFormat="1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</row>
    <row r="608" spans="1:60" s="142" customFormat="1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</row>
    <row r="609" spans="1:60" s="142" customFormat="1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</row>
    <row r="610" spans="1:60" s="142" customFormat="1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</row>
    <row r="611" spans="1:60" s="142" customFormat="1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</row>
    <row r="612" spans="1:60" s="142" customFormat="1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</row>
    <row r="613" spans="1:60" s="142" customFormat="1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</row>
    <row r="614" spans="1:60" s="142" customFormat="1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</row>
    <row r="615" spans="1:60" s="142" customFormat="1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</row>
    <row r="616" spans="1:60" s="142" customFormat="1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</row>
    <row r="617" spans="1:60" s="142" customFormat="1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</row>
    <row r="618" spans="1:60" s="142" customFormat="1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</row>
    <row r="619" spans="1:60" s="142" customFormat="1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</row>
    <row r="620" spans="1:60" s="142" customFormat="1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</row>
    <row r="621" spans="1:60" s="142" customFormat="1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</row>
    <row r="622" spans="1:60" s="142" customFormat="1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</row>
    <row r="623" spans="1:60" s="142" customFormat="1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</row>
    <row r="624" spans="1:60" s="142" customFormat="1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</row>
    <row r="625" spans="1:60" s="142" customFormat="1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</row>
    <row r="626" spans="1:60" s="142" customFormat="1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</row>
    <row r="627" spans="1:60" s="142" customFormat="1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</row>
    <row r="628" spans="1:60" s="142" customFormat="1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</row>
    <row r="629" spans="1:60" s="142" customFormat="1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</row>
    <row r="630" spans="1:60" s="142" customFormat="1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</row>
    <row r="631" spans="1:60" s="142" customFormat="1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</row>
    <row r="632" spans="1:60" s="142" customFormat="1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</row>
    <row r="633" spans="1:60" s="142" customFormat="1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</row>
    <row r="634" spans="1:60" s="142" customFormat="1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</row>
    <row r="635" spans="1:60" s="142" customFormat="1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</row>
    <row r="636" spans="1:60" s="142" customFormat="1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</row>
    <row r="637" spans="1:60" s="142" customFormat="1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</row>
    <row r="638" spans="1:60" s="142" customFormat="1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  <c r="BB638" s="143"/>
      <c r="BC638" s="143"/>
      <c r="BD638" s="143"/>
      <c r="BE638" s="143"/>
      <c r="BF638" s="143"/>
      <c r="BG638" s="143"/>
      <c r="BH638" s="143"/>
    </row>
    <row r="639" spans="1:60" s="142" customFormat="1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</row>
    <row r="640" spans="1:60" s="142" customFormat="1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</row>
    <row r="641" spans="1:60" s="142" customFormat="1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</row>
    <row r="642" spans="1:60" s="142" customFormat="1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</row>
    <row r="643" spans="1:60" s="142" customFormat="1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</row>
    <row r="644" spans="1:60" s="142" customFormat="1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</row>
    <row r="645" spans="1:60" s="142" customFormat="1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</row>
    <row r="646" spans="1:60" s="142" customFormat="1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</row>
    <row r="647" spans="1:60" s="142" customFormat="1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  <c r="BB647" s="143"/>
      <c r="BC647" s="143"/>
      <c r="BD647" s="143"/>
      <c r="BE647" s="143"/>
      <c r="BF647" s="143"/>
      <c r="BG647" s="143"/>
      <c r="BH647" s="143"/>
    </row>
    <row r="648" spans="1:60" s="142" customFormat="1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</row>
    <row r="649" spans="1:60" s="142" customFormat="1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</row>
    <row r="650" spans="1:60" s="142" customFormat="1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</row>
    <row r="651" spans="1:60" s="142" customFormat="1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</row>
    <row r="652" spans="1:60" s="142" customFormat="1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</row>
    <row r="653" spans="1:60" s="142" customFormat="1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</row>
    <row r="654" spans="1:60" s="142" customFormat="1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</row>
    <row r="655" spans="1:60" s="142" customFormat="1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</row>
    <row r="656" spans="1:60" s="142" customFormat="1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</row>
    <row r="657" spans="1:60" s="142" customFormat="1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</row>
    <row r="658" spans="1:60" s="142" customFormat="1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</row>
    <row r="659" spans="1:60" s="142" customFormat="1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</row>
    <row r="660" spans="1:60" s="142" customFormat="1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  <c r="AV660" s="143"/>
      <c r="AW660" s="143"/>
      <c r="AX660" s="143"/>
      <c r="AY660" s="143"/>
      <c r="AZ660" s="143"/>
      <c r="BA660" s="143"/>
      <c r="BB660" s="143"/>
      <c r="BC660" s="143"/>
      <c r="BD660" s="143"/>
      <c r="BE660" s="143"/>
      <c r="BF660" s="143"/>
      <c r="BG660" s="143"/>
      <c r="BH660" s="143"/>
    </row>
    <row r="661" spans="1:60" s="142" customFormat="1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143"/>
      <c r="AY661" s="143"/>
      <c r="AZ661" s="143"/>
      <c r="BA661" s="143"/>
      <c r="BB661" s="143"/>
      <c r="BC661" s="143"/>
      <c r="BD661" s="143"/>
      <c r="BE661" s="143"/>
      <c r="BF661" s="143"/>
      <c r="BG661" s="143"/>
      <c r="BH661" s="143"/>
    </row>
    <row r="662" spans="1:60" s="142" customFormat="1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  <c r="BB662" s="143"/>
      <c r="BC662" s="143"/>
      <c r="BD662" s="143"/>
      <c r="BE662" s="143"/>
      <c r="BF662" s="143"/>
      <c r="BG662" s="143"/>
      <c r="BH662" s="143"/>
    </row>
    <row r="663" spans="1:60" s="142" customFormat="1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</row>
    <row r="664" spans="1:60" s="142" customFormat="1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  <c r="BB664" s="143"/>
      <c r="BC664" s="143"/>
      <c r="BD664" s="143"/>
      <c r="BE664" s="143"/>
      <c r="BF664" s="143"/>
      <c r="BG664" s="143"/>
      <c r="BH664" s="143"/>
    </row>
    <row r="665" spans="1:60" s="142" customFormat="1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  <c r="BB665" s="143"/>
      <c r="BC665" s="143"/>
      <c r="BD665" s="143"/>
      <c r="BE665" s="143"/>
      <c r="BF665" s="143"/>
      <c r="BG665" s="143"/>
      <c r="BH665" s="143"/>
    </row>
    <row r="666" spans="1:60" s="142" customFormat="1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  <c r="BB666" s="143"/>
      <c r="BC666" s="143"/>
      <c r="BD666" s="143"/>
      <c r="BE666" s="143"/>
      <c r="BF666" s="143"/>
      <c r="BG666" s="143"/>
      <c r="BH666" s="143"/>
    </row>
    <row r="667" spans="1:60" s="142" customFormat="1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  <c r="BB667" s="143"/>
      <c r="BC667" s="143"/>
      <c r="BD667" s="143"/>
      <c r="BE667" s="143"/>
      <c r="BF667" s="143"/>
      <c r="BG667" s="143"/>
      <c r="BH667" s="143"/>
    </row>
    <row r="668" spans="1:60" s="142" customFormat="1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  <c r="BB668" s="143"/>
      <c r="BC668" s="143"/>
      <c r="BD668" s="143"/>
      <c r="BE668" s="143"/>
      <c r="BF668" s="143"/>
      <c r="BG668" s="143"/>
      <c r="BH668" s="143"/>
    </row>
    <row r="669" spans="1:60" s="142" customFormat="1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  <c r="BB669" s="143"/>
      <c r="BC669" s="143"/>
      <c r="BD669" s="143"/>
      <c r="BE669" s="143"/>
      <c r="BF669" s="143"/>
      <c r="BG669" s="143"/>
      <c r="BH669" s="143"/>
    </row>
    <row r="670" spans="1:60" s="142" customFormat="1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  <c r="BB670" s="143"/>
      <c r="BC670" s="143"/>
      <c r="BD670" s="143"/>
      <c r="BE670" s="143"/>
      <c r="BF670" s="143"/>
      <c r="BG670" s="143"/>
      <c r="BH670" s="143"/>
    </row>
    <row r="671" spans="1:60" s="142" customFormat="1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  <c r="BB671" s="143"/>
      <c r="BC671" s="143"/>
      <c r="BD671" s="143"/>
      <c r="BE671" s="143"/>
      <c r="BF671" s="143"/>
      <c r="BG671" s="143"/>
      <c r="BH671" s="143"/>
    </row>
    <row r="672" spans="1:60" s="142" customFormat="1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</row>
    <row r="673" spans="1:60" s="142" customFormat="1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3"/>
      <c r="BH673" s="143"/>
    </row>
    <row r="674" spans="1:60" s="142" customFormat="1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  <c r="BB674" s="143"/>
      <c r="BC674" s="143"/>
      <c r="BD674" s="143"/>
      <c r="BE674" s="143"/>
      <c r="BF674" s="143"/>
      <c r="BG674" s="143"/>
      <c r="BH674" s="143"/>
    </row>
    <row r="675" spans="1:60" s="142" customFormat="1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  <c r="BB675" s="143"/>
      <c r="BC675" s="143"/>
      <c r="BD675" s="143"/>
      <c r="BE675" s="143"/>
      <c r="BF675" s="143"/>
      <c r="BG675" s="143"/>
      <c r="BH675" s="143"/>
    </row>
    <row r="676" spans="1:60" s="142" customFormat="1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  <c r="AV676" s="143"/>
      <c r="AW676" s="143"/>
      <c r="AX676" s="143"/>
      <c r="AY676" s="143"/>
      <c r="AZ676" s="143"/>
      <c r="BA676" s="143"/>
      <c r="BB676" s="143"/>
      <c r="BC676" s="143"/>
      <c r="BD676" s="143"/>
      <c r="BE676" s="143"/>
      <c r="BF676" s="143"/>
      <c r="BG676" s="143"/>
      <c r="BH676" s="143"/>
    </row>
    <row r="677" spans="1:60" s="142" customFormat="1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143"/>
      <c r="AU677" s="143"/>
      <c r="AV677" s="143"/>
      <c r="AW677" s="143"/>
      <c r="AX677" s="143"/>
      <c r="AY677" s="143"/>
      <c r="AZ677" s="143"/>
      <c r="BA677" s="143"/>
      <c r="BB677" s="143"/>
      <c r="BC677" s="143"/>
      <c r="BD677" s="143"/>
      <c r="BE677" s="143"/>
      <c r="BF677" s="143"/>
      <c r="BG677" s="143"/>
      <c r="BH677" s="143"/>
    </row>
    <row r="678" spans="1:60" s="142" customFormat="1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143"/>
      <c r="AU678" s="143"/>
      <c r="AV678" s="143"/>
      <c r="AW678" s="143"/>
      <c r="AX678" s="143"/>
      <c r="AY678" s="143"/>
      <c r="AZ678" s="143"/>
      <c r="BA678" s="143"/>
      <c r="BB678" s="143"/>
      <c r="BC678" s="143"/>
      <c r="BD678" s="143"/>
      <c r="BE678" s="143"/>
      <c r="BF678" s="143"/>
      <c r="BG678" s="143"/>
      <c r="BH678" s="143"/>
    </row>
    <row r="679" spans="1:60" s="142" customFormat="1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  <c r="AV679" s="143"/>
      <c r="AW679" s="143"/>
      <c r="AX679" s="143"/>
      <c r="AY679" s="143"/>
      <c r="AZ679" s="143"/>
      <c r="BA679" s="143"/>
      <c r="BB679" s="143"/>
      <c r="BC679" s="143"/>
      <c r="BD679" s="143"/>
      <c r="BE679" s="143"/>
      <c r="BF679" s="143"/>
      <c r="BG679" s="143"/>
      <c r="BH679" s="143"/>
    </row>
    <row r="680" spans="1:60" s="142" customFormat="1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  <c r="AV680" s="143"/>
      <c r="AW680" s="143"/>
      <c r="AX680" s="143"/>
      <c r="AY680" s="143"/>
      <c r="AZ680" s="143"/>
      <c r="BA680" s="143"/>
      <c r="BB680" s="143"/>
      <c r="BC680" s="143"/>
      <c r="BD680" s="143"/>
      <c r="BE680" s="143"/>
      <c r="BF680" s="143"/>
      <c r="BG680" s="143"/>
      <c r="BH680" s="143"/>
    </row>
    <row r="681" spans="1:60" s="142" customFormat="1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  <c r="AV681" s="143"/>
      <c r="AW681" s="143"/>
      <c r="AX681" s="143"/>
      <c r="AY681" s="143"/>
      <c r="AZ681" s="143"/>
      <c r="BA681" s="143"/>
      <c r="BB681" s="143"/>
      <c r="BC681" s="143"/>
      <c r="BD681" s="143"/>
      <c r="BE681" s="143"/>
      <c r="BF681" s="143"/>
      <c r="BG681" s="143"/>
      <c r="BH681" s="143"/>
    </row>
    <row r="682" spans="1:60" s="142" customFormat="1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  <c r="AV682" s="143"/>
      <c r="AW682" s="143"/>
      <c r="AX682" s="143"/>
      <c r="AY682" s="143"/>
      <c r="AZ682" s="143"/>
      <c r="BA682" s="143"/>
      <c r="BB682" s="143"/>
      <c r="BC682" s="143"/>
      <c r="BD682" s="143"/>
      <c r="BE682" s="143"/>
      <c r="BF682" s="143"/>
      <c r="BG682" s="143"/>
      <c r="BH682" s="143"/>
    </row>
    <row r="683" spans="1:60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165"/>
      <c r="AR683" s="165"/>
      <c r="AS683" s="165"/>
      <c r="AT683" s="165"/>
      <c r="AU683" s="165"/>
      <c r="AV683" s="165"/>
      <c r="AW683" s="165"/>
      <c r="AX683" s="165"/>
      <c r="AY683" s="165"/>
      <c r="AZ683" s="165"/>
      <c r="BA683" s="165"/>
      <c r="BB683" s="165"/>
      <c r="BC683" s="165"/>
      <c r="BD683" s="165"/>
      <c r="BE683" s="165"/>
      <c r="BF683" s="165"/>
      <c r="BG683" s="165"/>
      <c r="BH683" s="165"/>
    </row>
    <row r="684" spans="1:60" ht="47.25" customHeight="1">
      <c r="A684" s="385" t="s">
        <v>548</v>
      </c>
      <c r="B684" s="385"/>
      <c r="C684" s="38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165"/>
      <c r="AR684" s="165"/>
      <c r="AS684" s="165"/>
      <c r="AT684" s="165"/>
      <c r="AU684" s="165"/>
      <c r="AV684" s="165"/>
      <c r="AW684" s="165"/>
      <c r="AX684" s="165"/>
      <c r="AY684" s="165"/>
      <c r="AZ684" s="165"/>
      <c r="BA684" s="165"/>
      <c r="BB684" s="165"/>
      <c r="BC684" s="165"/>
      <c r="BD684" s="165"/>
      <c r="BE684" s="165"/>
      <c r="BF684" s="165"/>
      <c r="BG684" s="165"/>
      <c r="BH684" s="165"/>
    </row>
  </sheetData>
  <mergeCells count="27">
    <mergeCell ref="A15:T15"/>
    <mergeCell ref="A12:T12"/>
    <mergeCell ref="A14:T14"/>
    <mergeCell ref="A6:P6"/>
    <mergeCell ref="A7:P7"/>
    <mergeCell ref="A8:P8"/>
    <mergeCell ref="A10:T10"/>
    <mergeCell ref="A684:C684"/>
    <mergeCell ref="AX20:BB21"/>
    <mergeCell ref="AD19:BB19"/>
    <mergeCell ref="B18:B22"/>
    <mergeCell ref="E19:AC19"/>
    <mergeCell ref="E20:I21"/>
    <mergeCell ref="J20:N21"/>
    <mergeCell ref="D18:D22"/>
    <mergeCell ref="C18:C22"/>
    <mergeCell ref="A18:A22"/>
    <mergeCell ref="T20:X21"/>
    <mergeCell ref="O20:S21"/>
    <mergeCell ref="AS20:AW21"/>
    <mergeCell ref="BH18:BH21"/>
    <mergeCell ref="BC18:BG21"/>
    <mergeCell ref="E18:BB18"/>
    <mergeCell ref="Y20:AC21"/>
    <mergeCell ref="AD20:AH21"/>
    <mergeCell ref="AI20:AM21"/>
    <mergeCell ref="AN20:AR21"/>
  </mergeCells>
  <phoneticPr fontId="5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7"/>
  <sheetViews>
    <sheetView topLeftCell="A13" zoomScale="60" zoomScaleNormal="60" workbookViewId="0">
      <pane xSplit="3" ySplit="10" topLeftCell="X23" activePane="bottomRight" state="frozen"/>
      <selection activeCell="A13" sqref="A13"/>
      <selection pane="topRight" activeCell="D13" sqref="D13"/>
      <selection pane="bottomLeft" activeCell="A23" sqref="A23"/>
      <selection pane="bottomRight" activeCell="AE23" sqref="AE23"/>
    </sheetView>
  </sheetViews>
  <sheetFormatPr defaultRowHeight="15.75" outlineLevelCol="1"/>
  <cols>
    <col min="1" max="1" width="11.140625" style="15" customWidth="1"/>
    <col min="2" max="2" width="35.5703125" style="15" customWidth="1"/>
    <col min="3" max="3" width="13.7109375" style="15" customWidth="1" outlineLevel="1"/>
    <col min="4" max="4" width="12.42578125" style="15" customWidth="1" outlineLevel="1"/>
    <col min="5" max="8" width="11.7109375" style="15" customWidth="1" outlineLevel="1"/>
    <col min="9" max="29" width="12.5703125" style="15" customWidth="1" outlineLevel="1"/>
    <col min="30" max="30" width="12.5703125" style="15" customWidth="1"/>
    <col min="31" max="34" width="11.7109375" style="15" customWidth="1"/>
    <col min="35" max="35" width="16.140625" style="15" customWidth="1"/>
    <col min="36" max="36" width="16.140625" style="34" customWidth="1"/>
    <col min="37" max="40" width="16.140625" style="15" customWidth="1"/>
    <col min="41" max="41" width="16.140625" style="34" customWidth="1"/>
    <col min="42" max="45" width="16.140625" style="15" customWidth="1"/>
    <col min="46" max="46" width="16.140625" style="34" customWidth="1"/>
    <col min="47" max="50" width="16.140625" style="15" customWidth="1"/>
    <col min="51" max="51" width="16.140625" style="34" customWidth="1"/>
    <col min="52" max="55" width="16.140625" style="15" customWidth="1"/>
    <col min="56" max="56" width="16.140625" customWidth="1"/>
  </cols>
  <sheetData>
    <row r="1" spans="1:55">
      <c r="I1" s="6"/>
      <c r="AZ1" s="6" t="s">
        <v>107</v>
      </c>
    </row>
    <row r="2" spans="1:55">
      <c r="I2" s="6"/>
      <c r="AZ2" s="6" t="s">
        <v>549</v>
      </c>
    </row>
    <row r="3" spans="1:55">
      <c r="I3" s="6"/>
      <c r="AZ3" s="6" t="s">
        <v>550</v>
      </c>
    </row>
    <row r="6" spans="1:55">
      <c r="A6" s="362" t="s">
        <v>105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K6" s="34"/>
      <c r="AL6" s="34"/>
      <c r="AM6" s="34"/>
      <c r="AN6" s="34"/>
      <c r="AP6" s="34"/>
      <c r="AQ6" s="34"/>
      <c r="AR6" s="34"/>
      <c r="AS6" s="34"/>
      <c r="AU6" s="34"/>
      <c r="AV6" s="34"/>
      <c r="AW6" s="34"/>
      <c r="AX6" s="34"/>
      <c r="AZ6" s="34"/>
      <c r="BA6" s="34"/>
      <c r="BB6" s="34"/>
      <c r="BC6" s="34"/>
    </row>
    <row r="7" spans="1:55">
      <c r="A7" s="362" t="s">
        <v>106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K7" s="34"/>
      <c r="AL7" s="34"/>
      <c r="AM7" s="34"/>
      <c r="AN7" s="34"/>
      <c r="AP7" s="34"/>
      <c r="AQ7" s="34"/>
      <c r="AR7" s="34"/>
      <c r="AS7" s="34"/>
      <c r="AU7" s="34"/>
      <c r="AV7" s="34"/>
      <c r="AW7" s="34"/>
      <c r="AX7" s="34"/>
      <c r="AZ7" s="34"/>
      <c r="BA7" s="34"/>
      <c r="BB7" s="34"/>
      <c r="BC7" s="34"/>
    </row>
    <row r="8" spans="1:55">
      <c r="A8" s="362" t="s">
        <v>979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K8" s="34"/>
      <c r="AL8" s="34"/>
      <c r="AM8" s="34"/>
      <c r="AN8" s="34"/>
      <c r="AP8" s="34"/>
      <c r="AQ8" s="34"/>
      <c r="AR8" s="34"/>
      <c r="AS8" s="34"/>
      <c r="AU8" s="34"/>
      <c r="AV8" s="34"/>
      <c r="AW8" s="34"/>
      <c r="AX8" s="34"/>
      <c r="AZ8" s="34"/>
      <c r="BA8" s="34"/>
      <c r="BB8" s="34"/>
      <c r="BC8" s="34"/>
    </row>
    <row r="9" spans="1:55" ht="9" customHeight="1"/>
    <row r="10" spans="1:55" ht="18.75">
      <c r="A10" s="359" t="s">
        <v>522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1"/>
      <c r="AK10"/>
      <c r="AL10"/>
      <c r="AM10"/>
      <c r="AN10"/>
      <c r="AO10" s="11"/>
      <c r="AP10"/>
      <c r="AQ10"/>
      <c r="AR10"/>
      <c r="AS10"/>
      <c r="AT10" s="11"/>
      <c r="AU10"/>
      <c r="AV10"/>
      <c r="AW10"/>
      <c r="AX10"/>
      <c r="AY10" s="11"/>
      <c r="AZ10"/>
      <c r="BA10"/>
      <c r="BB10"/>
      <c r="BC10"/>
    </row>
    <row r="11" spans="1:55" ht="3.7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1"/>
      <c r="AK11"/>
      <c r="AL11"/>
      <c r="AM11"/>
      <c r="AN11"/>
      <c r="AO11" s="11"/>
      <c r="AP11"/>
      <c r="AQ11"/>
      <c r="AR11"/>
      <c r="AS11"/>
      <c r="AT11" s="11"/>
      <c r="AU11"/>
      <c r="AV11"/>
      <c r="AW11"/>
      <c r="AX11"/>
      <c r="AY11" s="11"/>
      <c r="AZ11"/>
      <c r="BA11"/>
      <c r="BB11"/>
      <c r="BC11"/>
    </row>
    <row r="12" spans="1:55" ht="17.25" customHeight="1">
      <c r="A12" s="355" t="s">
        <v>957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1"/>
      <c r="AK12"/>
      <c r="AL12"/>
      <c r="AM12"/>
      <c r="AN12"/>
      <c r="AO12" s="11"/>
      <c r="AP12"/>
      <c r="AQ12"/>
      <c r="AR12"/>
      <c r="AS12"/>
      <c r="AT12" s="11"/>
      <c r="AU12"/>
      <c r="AV12"/>
      <c r="AW12"/>
      <c r="AX12"/>
      <c r="AY12" s="11"/>
      <c r="AZ12"/>
      <c r="BA12"/>
      <c r="BB12"/>
      <c r="BC12"/>
    </row>
    <row r="13" spans="1:55" ht="3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/>
      <c r="AL13"/>
      <c r="AM13"/>
      <c r="AN13"/>
      <c r="AO13" s="11"/>
      <c r="AP13"/>
      <c r="AQ13"/>
      <c r="AR13"/>
      <c r="AS13"/>
      <c r="AT13" s="11"/>
      <c r="AU13"/>
      <c r="AV13"/>
      <c r="AW13"/>
      <c r="AX13"/>
      <c r="AY13" s="11"/>
      <c r="AZ13"/>
      <c r="BA13"/>
      <c r="BB13"/>
      <c r="BC13"/>
    </row>
    <row r="14" spans="1:55">
      <c r="A14" s="355" t="s">
        <v>551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1"/>
      <c r="AK14"/>
      <c r="AL14"/>
      <c r="AM14"/>
      <c r="AN14"/>
      <c r="AO14" s="11"/>
      <c r="AP14"/>
      <c r="AQ14"/>
      <c r="AR14"/>
      <c r="AS14"/>
      <c r="AT14" s="11"/>
      <c r="AU14"/>
      <c r="AV14"/>
      <c r="AW14"/>
      <c r="AX14"/>
      <c r="AY14" s="11"/>
      <c r="AZ14"/>
      <c r="BA14"/>
      <c r="BB14"/>
      <c r="BC14"/>
    </row>
    <row r="15" spans="1:55">
      <c r="A15" s="365" t="s">
        <v>980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1"/>
      <c r="AK15"/>
      <c r="AL15"/>
      <c r="AM15"/>
      <c r="AN15"/>
      <c r="AO15" s="11"/>
      <c r="AP15"/>
      <c r="AQ15"/>
      <c r="AR15"/>
      <c r="AS15"/>
      <c r="AT15" s="11"/>
      <c r="AU15"/>
      <c r="AV15"/>
      <c r="AW15"/>
      <c r="AX15"/>
      <c r="AY15" s="11"/>
      <c r="AZ15"/>
      <c r="BA15"/>
      <c r="BB15"/>
      <c r="BC15"/>
    </row>
    <row r="16" spans="1:55" ht="4.5" customHeight="1"/>
    <row r="18" spans="1:55">
      <c r="A18" s="395" t="s">
        <v>534</v>
      </c>
      <c r="B18" s="395" t="s">
        <v>535</v>
      </c>
      <c r="C18" s="395" t="s">
        <v>536</v>
      </c>
      <c r="D18" s="374" t="s">
        <v>1006</v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56" t="s">
        <v>1007</v>
      </c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</row>
    <row r="19" spans="1:55">
      <c r="A19" s="396"/>
      <c r="B19" s="396"/>
      <c r="C19" s="396"/>
      <c r="D19" s="12" t="s">
        <v>538</v>
      </c>
      <c r="E19" s="356" t="s">
        <v>539</v>
      </c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12" t="s">
        <v>538</v>
      </c>
      <c r="AE19" s="356" t="s">
        <v>539</v>
      </c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>
      <c r="A20" s="396"/>
      <c r="B20" s="396"/>
      <c r="C20" s="396"/>
      <c r="D20" s="356" t="s">
        <v>912</v>
      </c>
      <c r="E20" s="356" t="s">
        <v>912</v>
      </c>
      <c r="F20" s="356"/>
      <c r="G20" s="356"/>
      <c r="H20" s="356"/>
      <c r="I20" s="356"/>
      <c r="J20" s="356" t="s">
        <v>913</v>
      </c>
      <c r="K20" s="356"/>
      <c r="L20" s="356"/>
      <c r="M20" s="356"/>
      <c r="N20" s="356"/>
      <c r="O20" s="356" t="s">
        <v>914</v>
      </c>
      <c r="P20" s="356"/>
      <c r="Q20" s="356"/>
      <c r="R20" s="356"/>
      <c r="S20" s="356"/>
      <c r="T20" s="356" t="s">
        <v>915</v>
      </c>
      <c r="U20" s="356"/>
      <c r="V20" s="356"/>
      <c r="W20" s="356"/>
      <c r="X20" s="356"/>
      <c r="Y20" s="356" t="s">
        <v>916</v>
      </c>
      <c r="Z20" s="356"/>
      <c r="AA20" s="356"/>
      <c r="AB20" s="356"/>
      <c r="AC20" s="356"/>
      <c r="AD20" s="356" t="s">
        <v>912</v>
      </c>
      <c r="AE20" s="356" t="s">
        <v>912</v>
      </c>
      <c r="AF20" s="356"/>
      <c r="AG20" s="356"/>
      <c r="AH20" s="356"/>
      <c r="AI20" s="356"/>
      <c r="AJ20" s="356" t="s">
        <v>913</v>
      </c>
      <c r="AK20" s="356"/>
      <c r="AL20" s="356"/>
      <c r="AM20" s="356"/>
      <c r="AN20" s="356"/>
      <c r="AO20" s="356" t="s">
        <v>914</v>
      </c>
      <c r="AP20" s="356"/>
      <c r="AQ20" s="356"/>
      <c r="AR20" s="356"/>
      <c r="AS20" s="356"/>
      <c r="AT20" s="356" t="s">
        <v>915</v>
      </c>
      <c r="AU20" s="356"/>
      <c r="AV20" s="356"/>
      <c r="AW20" s="356"/>
      <c r="AX20" s="356"/>
      <c r="AY20" s="356" t="s">
        <v>916</v>
      </c>
      <c r="AZ20" s="356"/>
      <c r="BA20" s="356"/>
      <c r="BB20" s="356"/>
      <c r="BC20" s="356"/>
    </row>
    <row r="21" spans="1:55" ht="126">
      <c r="A21" s="397"/>
      <c r="B21" s="397"/>
      <c r="C21" s="397"/>
      <c r="D21" s="356"/>
      <c r="E21" s="12" t="s">
        <v>108</v>
      </c>
      <c r="F21" s="12" t="s">
        <v>109</v>
      </c>
      <c r="G21" s="12" t="s">
        <v>110</v>
      </c>
      <c r="H21" s="12" t="s">
        <v>111</v>
      </c>
      <c r="I21" s="12" t="s">
        <v>112</v>
      </c>
      <c r="J21" s="12" t="s">
        <v>108</v>
      </c>
      <c r="K21" s="12" t="s">
        <v>109</v>
      </c>
      <c r="L21" s="12" t="s">
        <v>110</v>
      </c>
      <c r="M21" s="12" t="s">
        <v>111</v>
      </c>
      <c r="N21" s="12" t="s">
        <v>112</v>
      </c>
      <c r="O21" s="12" t="s">
        <v>108</v>
      </c>
      <c r="P21" s="12" t="s">
        <v>109</v>
      </c>
      <c r="Q21" s="12" t="s">
        <v>110</v>
      </c>
      <c r="R21" s="12" t="s">
        <v>111</v>
      </c>
      <c r="S21" s="12" t="s">
        <v>112</v>
      </c>
      <c r="T21" s="12" t="s">
        <v>108</v>
      </c>
      <c r="U21" s="12" t="s">
        <v>109</v>
      </c>
      <c r="V21" s="12" t="s">
        <v>110</v>
      </c>
      <c r="W21" s="12" t="s">
        <v>111</v>
      </c>
      <c r="X21" s="12" t="s">
        <v>112</v>
      </c>
      <c r="Y21" s="12" t="s">
        <v>108</v>
      </c>
      <c r="Z21" s="12" t="s">
        <v>109</v>
      </c>
      <c r="AA21" s="12" t="s">
        <v>110</v>
      </c>
      <c r="AB21" s="12" t="s">
        <v>111</v>
      </c>
      <c r="AC21" s="12" t="s">
        <v>112</v>
      </c>
      <c r="AD21" s="356"/>
      <c r="AE21" s="12" t="s">
        <v>108</v>
      </c>
      <c r="AF21" s="12" t="s">
        <v>109</v>
      </c>
      <c r="AG21" s="12" t="s">
        <v>110</v>
      </c>
      <c r="AH21" s="12" t="s">
        <v>111</v>
      </c>
      <c r="AI21" s="12" t="s">
        <v>112</v>
      </c>
      <c r="AJ21" s="12" t="s">
        <v>108</v>
      </c>
      <c r="AK21" s="12" t="s">
        <v>109</v>
      </c>
      <c r="AL21" s="12" t="s">
        <v>110</v>
      </c>
      <c r="AM21" s="12" t="s">
        <v>111</v>
      </c>
      <c r="AN21" s="12" t="s">
        <v>112</v>
      </c>
      <c r="AO21" s="12" t="s">
        <v>108</v>
      </c>
      <c r="AP21" s="12" t="s">
        <v>109</v>
      </c>
      <c r="AQ21" s="12" t="s">
        <v>110</v>
      </c>
      <c r="AR21" s="12" t="s">
        <v>111</v>
      </c>
      <c r="AS21" s="12" t="s">
        <v>112</v>
      </c>
      <c r="AT21" s="12" t="s">
        <v>108</v>
      </c>
      <c r="AU21" s="12" t="s">
        <v>109</v>
      </c>
      <c r="AV21" s="12" t="s">
        <v>110</v>
      </c>
      <c r="AW21" s="12" t="s">
        <v>111</v>
      </c>
      <c r="AX21" s="12" t="s">
        <v>112</v>
      </c>
      <c r="AY21" s="12" t="s">
        <v>108</v>
      </c>
      <c r="AZ21" s="12" t="s">
        <v>109</v>
      </c>
      <c r="BA21" s="12" t="s">
        <v>110</v>
      </c>
      <c r="BB21" s="12" t="s">
        <v>111</v>
      </c>
      <c r="BC21" s="12" t="s">
        <v>112</v>
      </c>
    </row>
    <row r="22" spans="1:55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9</v>
      </c>
      <c r="K22" s="12" t="s">
        <v>10</v>
      </c>
      <c r="L22" s="12" t="s">
        <v>11</v>
      </c>
      <c r="M22" s="12" t="s">
        <v>12</v>
      </c>
      <c r="N22" s="12" t="s">
        <v>13</v>
      </c>
      <c r="O22" s="12" t="s">
        <v>16</v>
      </c>
      <c r="P22" s="12" t="s">
        <v>17</v>
      </c>
      <c r="Q22" s="12" t="s">
        <v>18</v>
      </c>
      <c r="R22" s="12" t="s">
        <v>19</v>
      </c>
      <c r="S22" s="12" t="s">
        <v>20</v>
      </c>
      <c r="T22" s="12" t="s">
        <v>23</v>
      </c>
      <c r="U22" s="12" t="s">
        <v>24</v>
      </c>
      <c r="V22" s="12" t="s">
        <v>25</v>
      </c>
      <c r="W22" s="12" t="s">
        <v>26</v>
      </c>
      <c r="X22" s="12" t="s">
        <v>27</v>
      </c>
      <c r="Y22" s="12" t="s">
        <v>30</v>
      </c>
      <c r="Z22" s="12" t="s">
        <v>31</v>
      </c>
      <c r="AA22" s="12" t="s">
        <v>32</v>
      </c>
      <c r="AB22" s="12" t="s">
        <v>33</v>
      </c>
      <c r="AC22" s="12" t="s">
        <v>34</v>
      </c>
      <c r="AD22" s="12">
        <v>6</v>
      </c>
      <c r="AE22" s="12" t="s">
        <v>76</v>
      </c>
      <c r="AF22" s="12" t="s">
        <v>77</v>
      </c>
      <c r="AG22" s="12" t="s">
        <v>78</v>
      </c>
      <c r="AH22" s="12" t="s">
        <v>79</v>
      </c>
      <c r="AI22" s="12" t="s">
        <v>80</v>
      </c>
      <c r="AJ22" s="12" t="s">
        <v>113</v>
      </c>
      <c r="AK22" s="12" t="s">
        <v>114</v>
      </c>
      <c r="AL22" s="12" t="s">
        <v>115</v>
      </c>
      <c r="AM22" s="12" t="s">
        <v>116</v>
      </c>
      <c r="AN22" s="12" t="s">
        <v>117</v>
      </c>
      <c r="AO22" s="12" t="s">
        <v>118</v>
      </c>
      <c r="AP22" s="12" t="s">
        <v>119</v>
      </c>
      <c r="AQ22" s="12" t="s">
        <v>120</v>
      </c>
      <c r="AR22" s="12" t="s">
        <v>121</v>
      </c>
      <c r="AS22" s="12" t="s">
        <v>122</v>
      </c>
      <c r="AT22" s="12" t="s">
        <v>280</v>
      </c>
      <c r="AU22" s="12" t="s">
        <v>123</v>
      </c>
      <c r="AV22" s="12" t="s">
        <v>124</v>
      </c>
      <c r="AW22" s="12" t="s">
        <v>125</v>
      </c>
      <c r="AX22" s="12" t="s">
        <v>126</v>
      </c>
      <c r="AY22" s="12" t="s">
        <v>127</v>
      </c>
      <c r="AZ22" s="12" t="s">
        <v>128</v>
      </c>
      <c r="BA22" s="12" t="s">
        <v>129</v>
      </c>
      <c r="BB22" s="12" t="s">
        <v>130</v>
      </c>
      <c r="BC22" s="12" t="s">
        <v>131</v>
      </c>
    </row>
    <row r="23" spans="1:55" ht="31.5">
      <c r="A23" s="180">
        <v>0</v>
      </c>
      <c r="B23" s="181" t="s">
        <v>548</v>
      </c>
      <c r="C23" s="182" t="s">
        <v>416</v>
      </c>
      <c r="D23" s="178">
        <f>'10'!G17</f>
        <v>6.0230070900000001</v>
      </c>
      <c r="E23" s="201">
        <f>J23+O23+T23+Y23</f>
        <v>6.09529765</v>
      </c>
      <c r="F23" s="201">
        <f>K23+P23+U23+Z23</f>
        <v>0.20400000000000001</v>
      </c>
      <c r="G23" s="201">
        <f>L23+Q23+V23+AA23</f>
        <v>1.3820270900000002</v>
      </c>
      <c r="H23" s="201">
        <f>M23+R23+W23+AB23</f>
        <v>2.8953723300000003</v>
      </c>
      <c r="I23" s="201">
        <f>N23+S23+X23+AC23</f>
        <v>1.6138982300000002</v>
      </c>
      <c r="J23" s="202">
        <f>SUM(K23:N23)</f>
        <v>4.6207588900000003</v>
      </c>
      <c r="K23" s="39">
        <f>K24+K25+K26+K27+K28</f>
        <v>0</v>
      </c>
      <c r="L23" s="39">
        <f t="shared" ref="L23:M23" si="0">L24+L25+L26+L27+L28</f>
        <v>1.0063819600000001</v>
      </c>
      <c r="M23" s="39">
        <f t="shared" si="0"/>
        <v>2.4387837400000003</v>
      </c>
      <c r="N23" s="39">
        <f>N24+N25+N26+N27+N28+N29</f>
        <v>1.1755931900000001</v>
      </c>
      <c r="O23" s="202">
        <f>O24+O25+O26+O27+O28+O29</f>
        <v>1.4745387599999997</v>
      </c>
      <c r="P23" s="39">
        <f>P24+P25+P26+P27+P28</f>
        <v>0.20400000000000001</v>
      </c>
      <c r="Q23" s="39">
        <f t="shared" ref="Q23:R23" si="1">Q24+Q25+Q26+Q27+Q28</f>
        <v>0.37564512999999999</v>
      </c>
      <c r="R23" s="39">
        <f t="shared" si="1"/>
        <v>0.45658858999999996</v>
      </c>
      <c r="S23" s="39">
        <f>S24+S25+S26+S27+S28+S29</f>
        <v>0.43830504000000003</v>
      </c>
      <c r="T23" s="202">
        <f>'10'!N17</f>
        <v>0</v>
      </c>
      <c r="U23" s="39">
        <v>0</v>
      </c>
      <c r="V23" s="39">
        <v>0</v>
      </c>
      <c r="W23" s="39">
        <v>0</v>
      </c>
      <c r="X23" s="39">
        <v>0</v>
      </c>
      <c r="Y23" s="202">
        <f>'10'!P17</f>
        <v>0</v>
      </c>
      <c r="Z23" s="39">
        <v>0</v>
      </c>
      <c r="AA23" s="39">
        <v>0</v>
      </c>
      <c r="AB23" s="39">
        <v>0</v>
      </c>
      <c r="AC23" s="39">
        <v>0</v>
      </c>
      <c r="AD23" s="178">
        <f>'12'!H16</f>
        <v>5.0191735749999999</v>
      </c>
      <c r="AE23" s="179">
        <f>AE24+AE25+AE29</f>
        <v>3.981507211666667</v>
      </c>
      <c r="AF23" s="179">
        <f>AK23+AP23+AU23+AZ23</f>
        <v>0.33058211999999998</v>
      </c>
      <c r="AG23" s="179">
        <f>AL23+AQ23+AV23+BA23</f>
        <v>0.59412180000000003</v>
      </c>
      <c r="AH23" s="179">
        <f>AM23+AR23+AW23+BB23</f>
        <v>1.7118881000000001</v>
      </c>
      <c r="AI23" s="179">
        <f>AN23+AS23+AX23+BC23</f>
        <v>1.3449151916666668</v>
      </c>
      <c r="AJ23" s="179">
        <f>AJ24+AJ25+AJ26+AJ27+AJ28+AJ29</f>
        <v>2.8477915216666672</v>
      </c>
      <c r="AK23" s="179">
        <f>SUM(AK24:AK29)</f>
        <v>0.26116666999999999</v>
      </c>
      <c r="AL23" s="179">
        <f t="shared" ref="AL23:AN23" si="2">SUM(AL24:AL29)</f>
        <v>0.27556626000000001</v>
      </c>
      <c r="AM23" s="179">
        <f t="shared" si="2"/>
        <v>1.3313976000000001</v>
      </c>
      <c r="AN23" s="179">
        <f t="shared" si="2"/>
        <v>0.97966099166666676</v>
      </c>
      <c r="AO23" s="179">
        <f t="shared" ref="AO23:BC23" si="3">AO24+AO25+AO26+AO27+AO28+AO29</f>
        <v>1.1337156900000003</v>
      </c>
      <c r="AP23" s="179">
        <f t="shared" si="3"/>
        <v>6.9415450000000004E-2</v>
      </c>
      <c r="AQ23" s="179">
        <f t="shared" si="3"/>
        <v>0.31855554000000003</v>
      </c>
      <c r="AR23" s="179">
        <f t="shared" si="3"/>
        <v>0.38049050000000006</v>
      </c>
      <c r="AS23" s="179">
        <f t="shared" si="3"/>
        <v>0.36525420000000008</v>
      </c>
      <c r="AT23" s="179">
        <f t="shared" si="3"/>
        <v>0</v>
      </c>
      <c r="AU23" s="179">
        <f t="shared" si="3"/>
        <v>0</v>
      </c>
      <c r="AV23" s="179">
        <f t="shared" si="3"/>
        <v>0</v>
      </c>
      <c r="AW23" s="179">
        <f t="shared" si="3"/>
        <v>0</v>
      </c>
      <c r="AX23" s="179">
        <f t="shared" si="3"/>
        <v>0</v>
      </c>
      <c r="AY23" s="179">
        <f t="shared" si="3"/>
        <v>0</v>
      </c>
      <c r="AZ23" s="179">
        <f t="shared" si="3"/>
        <v>0</v>
      </c>
      <c r="BA23" s="179">
        <f t="shared" si="3"/>
        <v>0</v>
      </c>
      <c r="BB23" s="179">
        <f t="shared" si="3"/>
        <v>0</v>
      </c>
      <c r="BC23" s="179">
        <f t="shared" si="3"/>
        <v>0</v>
      </c>
    </row>
    <row r="24" spans="1:55" ht="31.5">
      <c r="A24" s="184" t="s">
        <v>417</v>
      </c>
      <c r="B24" s="185" t="s">
        <v>418</v>
      </c>
      <c r="C24" s="172" t="s">
        <v>416</v>
      </c>
      <c r="D24" s="178">
        <f>'10'!G18</f>
        <v>0.37820159999999997</v>
      </c>
      <c r="E24" s="201">
        <f>SUM(F24:I24)</f>
        <v>4.4813994200000007</v>
      </c>
      <c r="F24" s="201">
        <f t="shared" ref="F24:F111" si="4">K24+P24+U24+Z24</f>
        <v>0.20400000000000001</v>
      </c>
      <c r="G24" s="201">
        <f t="shared" ref="G24:G111" si="5">L24+Q24+V24+AA24</f>
        <v>1.3820270900000002</v>
      </c>
      <c r="H24" s="201">
        <f t="shared" ref="H24:H111" si="6">M24+R24+W24+AB24</f>
        <v>2.8953723300000003</v>
      </c>
      <c r="I24" s="201">
        <f t="shared" ref="I24:I111" si="7">N24+S24+X24+AC24</f>
        <v>0</v>
      </c>
      <c r="J24" s="202">
        <f>K24+L24+M24+N24</f>
        <v>3.4451657000000004</v>
      </c>
      <c r="K24" s="39">
        <f>K30</f>
        <v>0</v>
      </c>
      <c r="L24" s="39">
        <f t="shared" ref="L24:N24" si="8">L30</f>
        <v>1.0063819600000001</v>
      </c>
      <c r="M24" s="39">
        <f t="shared" si="8"/>
        <v>2.4387837400000003</v>
      </c>
      <c r="N24" s="39">
        <f t="shared" si="8"/>
        <v>0</v>
      </c>
      <c r="O24" s="202">
        <f>O30</f>
        <v>1.0362337199999998</v>
      </c>
      <c r="P24" s="39">
        <f>P30</f>
        <v>0.20400000000000001</v>
      </c>
      <c r="Q24" s="39">
        <f t="shared" ref="Q24:S24" si="9">Q30</f>
        <v>0.37564512999999999</v>
      </c>
      <c r="R24" s="39">
        <f t="shared" si="9"/>
        <v>0.45658858999999996</v>
      </c>
      <c r="S24" s="39">
        <f t="shared" si="9"/>
        <v>0</v>
      </c>
      <c r="T24" s="202">
        <f>'10'!N18</f>
        <v>0</v>
      </c>
      <c r="U24" s="39">
        <f>U30</f>
        <v>0</v>
      </c>
      <c r="V24" s="39">
        <f t="shared" ref="V24:X24" si="10">V30</f>
        <v>0</v>
      </c>
      <c r="W24" s="39">
        <f t="shared" si="10"/>
        <v>0</v>
      </c>
      <c r="X24" s="39">
        <f t="shared" si="10"/>
        <v>0</v>
      </c>
      <c r="Y24" s="202">
        <f>Z24+AA24+AB24+AC24</f>
        <v>0</v>
      </c>
      <c r="Z24" s="39">
        <f>Z30</f>
        <v>0</v>
      </c>
      <c r="AA24" s="39">
        <f t="shared" ref="AA24:AC24" si="11">AA30</f>
        <v>0</v>
      </c>
      <c r="AB24" s="39">
        <f t="shared" si="11"/>
        <v>0</v>
      </c>
      <c r="AC24" s="39">
        <f t="shared" si="11"/>
        <v>0</v>
      </c>
      <c r="AD24" s="178">
        <f>'12'!H17</f>
        <v>0.31516900000000003</v>
      </c>
      <c r="AE24" s="179">
        <f t="shared" ref="AE24:AE111" si="12">AJ24+AO24+AT24+AY24</f>
        <v>2.6365920200000001</v>
      </c>
      <c r="AF24" s="179">
        <f t="shared" ref="AF24:AG111" si="13">AK24+AP24+AU24+AZ24</f>
        <v>0.33058211999999998</v>
      </c>
      <c r="AG24" s="179">
        <f t="shared" si="13"/>
        <v>0.59412180000000003</v>
      </c>
      <c r="AH24" s="179">
        <f t="shared" ref="AH24:AH111" si="14">AM24+AR24+AW24+BB24</f>
        <v>1.7118881000000001</v>
      </c>
      <c r="AI24" s="179">
        <f t="shared" ref="AI24:AI111" si="15">AN24+AS24+AX24+BC24</f>
        <v>0</v>
      </c>
      <c r="AJ24" s="179">
        <f>AJ31</f>
        <v>1.8681305300000002</v>
      </c>
      <c r="AK24" s="179">
        <f t="shared" ref="AK24:BC24" si="16">AK31</f>
        <v>0.26116666999999999</v>
      </c>
      <c r="AL24" s="179">
        <f t="shared" si="16"/>
        <v>0.27556626000000001</v>
      </c>
      <c r="AM24" s="179">
        <f t="shared" si="16"/>
        <v>1.3313976000000001</v>
      </c>
      <c r="AN24" s="179">
        <f t="shared" si="16"/>
        <v>0</v>
      </c>
      <c r="AO24" s="179">
        <f t="shared" si="16"/>
        <v>0.76846149000000008</v>
      </c>
      <c r="AP24" s="179">
        <f t="shared" si="16"/>
        <v>6.9415450000000004E-2</v>
      </c>
      <c r="AQ24" s="179">
        <f t="shared" si="16"/>
        <v>0.31855554000000003</v>
      </c>
      <c r="AR24" s="179">
        <f t="shared" si="16"/>
        <v>0.38049050000000006</v>
      </c>
      <c r="AS24" s="179">
        <f t="shared" si="16"/>
        <v>0</v>
      </c>
      <c r="AT24" s="179">
        <f t="shared" si="16"/>
        <v>0</v>
      </c>
      <c r="AU24" s="179">
        <f t="shared" si="16"/>
        <v>0</v>
      </c>
      <c r="AV24" s="179">
        <f t="shared" si="16"/>
        <v>0</v>
      </c>
      <c r="AW24" s="179">
        <f t="shared" si="16"/>
        <v>0</v>
      </c>
      <c r="AX24" s="179">
        <f t="shared" si="16"/>
        <v>0</v>
      </c>
      <c r="AY24" s="179">
        <f t="shared" si="16"/>
        <v>0</v>
      </c>
      <c r="AZ24" s="179">
        <f t="shared" si="16"/>
        <v>0</v>
      </c>
      <c r="BA24" s="179">
        <f t="shared" si="16"/>
        <v>0</v>
      </c>
      <c r="BB24" s="179">
        <f t="shared" si="16"/>
        <v>0</v>
      </c>
      <c r="BC24" s="179">
        <f t="shared" si="16"/>
        <v>0</v>
      </c>
    </row>
    <row r="25" spans="1:55" ht="47.25">
      <c r="A25" s="184" t="s">
        <v>419</v>
      </c>
      <c r="B25" s="185" t="s">
        <v>222</v>
      </c>
      <c r="C25" s="172" t="s">
        <v>416</v>
      </c>
      <c r="D25" s="178">
        <f>'10'!G19</f>
        <v>3.77463616</v>
      </c>
      <c r="E25" s="201">
        <f t="shared" ref="E25:E111" si="17">J25+O25+T25+Y25</f>
        <v>0</v>
      </c>
      <c r="F25" s="201">
        <f t="shared" si="4"/>
        <v>0</v>
      </c>
      <c r="G25" s="201">
        <f t="shared" si="5"/>
        <v>0</v>
      </c>
      <c r="H25" s="201">
        <f t="shared" si="6"/>
        <v>0</v>
      </c>
      <c r="I25" s="201">
        <f t="shared" si="7"/>
        <v>0</v>
      </c>
      <c r="J25" s="202">
        <f>'10'!J19</f>
        <v>0</v>
      </c>
      <c r="K25" s="39">
        <v>0</v>
      </c>
      <c r="L25" s="39">
        <v>0</v>
      </c>
      <c r="M25" s="39">
        <v>0</v>
      </c>
      <c r="N25" s="39">
        <v>0</v>
      </c>
      <c r="O25" s="202">
        <f>'10'!L19</f>
        <v>0</v>
      </c>
      <c r="P25" s="39">
        <v>0</v>
      </c>
      <c r="Q25" s="39">
        <v>0</v>
      </c>
      <c r="R25" s="39">
        <v>0</v>
      </c>
      <c r="S25" s="39">
        <v>0</v>
      </c>
      <c r="T25" s="202">
        <f>'10'!N19</f>
        <v>0</v>
      </c>
      <c r="U25" s="39">
        <v>0</v>
      </c>
      <c r="V25" s="39">
        <v>0</v>
      </c>
      <c r="W25" s="39">
        <v>0</v>
      </c>
      <c r="X25" s="39">
        <v>0</v>
      </c>
      <c r="Y25" s="202">
        <f>Z25+AA25+AB25+AC25</f>
        <v>0</v>
      </c>
      <c r="Z25" s="39">
        <f>Z75+Z83</f>
        <v>0</v>
      </c>
      <c r="AA25" s="39">
        <f t="shared" ref="AA25:AC25" si="18">AA75+AA83</f>
        <v>0</v>
      </c>
      <c r="AB25" s="39">
        <f t="shared" si="18"/>
        <v>0</v>
      </c>
      <c r="AC25" s="39">
        <f t="shared" si="18"/>
        <v>0</v>
      </c>
      <c r="AD25" s="178">
        <f>'12'!H18</f>
        <v>3.1455301333333336</v>
      </c>
      <c r="AE25" s="179">
        <f>SUM(AF25:AI25)</f>
        <v>0</v>
      </c>
      <c r="AF25" s="179">
        <f>AF75</f>
        <v>0</v>
      </c>
      <c r="AG25" s="179">
        <f t="shared" ref="AG25:AG111" si="19">AL25+AQ25+AV25+BA25</f>
        <v>0</v>
      </c>
      <c r="AH25" s="179">
        <f t="shared" si="14"/>
        <v>0</v>
      </c>
      <c r="AI25" s="179">
        <f t="shared" si="15"/>
        <v>0</v>
      </c>
      <c r="AJ25" s="39">
        <f>AK25+AL25+AM25+AN25</f>
        <v>0</v>
      </c>
      <c r="AK25" s="39">
        <f>AK75</f>
        <v>0</v>
      </c>
      <c r="AL25" s="39">
        <f t="shared" ref="AL25:BC25" si="20">AL75+AL83</f>
        <v>0</v>
      </c>
      <c r="AM25" s="39">
        <f t="shared" si="20"/>
        <v>0</v>
      </c>
      <c r="AN25" s="39">
        <f t="shared" si="20"/>
        <v>0</v>
      </c>
      <c r="AO25" s="39">
        <f>AP25+AQ25+AR25+AS25</f>
        <v>0</v>
      </c>
      <c r="AP25" s="39">
        <f t="shared" si="20"/>
        <v>0</v>
      </c>
      <c r="AQ25" s="39">
        <f t="shared" si="20"/>
        <v>0</v>
      </c>
      <c r="AR25" s="39">
        <f t="shared" si="20"/>
        <v>0</v>
      </c>
      <c r="AS25" s="39">
        <f t="shared" si="20"/>
        <v>0</v>
      </c>
      <c r="AT25" s="39">
        <f>AU25+AV25+AW25+AX25</f>
        <v>0</v>
      </c>
      <c r="AU25" s="39">
        <f t="shared" si="20"/>
        <v>0</v>
      </c>
      <c r="AV25" s="39">
        <f t="shared" si="20"/>
        <v>0</v>
      </c>
      <c r="AW25" s="39">
        <f t="shared" si="20"/>
        <v>0</v>
      </c>
      <c r="AX25" s="39">
        <f t="shared" si="20"/>
        <v>0</v>
      </c>
      <c r="AY25" s="39">
        <f>AZ25+BA25+BB25+BC25</f>
        <v>0</v>
      </c>
      <c r="AZ25" s="39">
        <f t="shared" si="20"/>
        <v>0</v>
      </c>
      <c r="BA25" s="39">
        <f t="shared" si="20"/>
        <v>0</v>
      </c>
      <c r="BB25" s="39">
        <f t="shared" si="20"/>
        <v>0</v>
      </c>
      <c r="BC25" s="39">
        <f t="shared" si="20"/>
        <v>0</v>
      </c>
    </row>
    <row r="26" spans="1:55" ht="94.5">
      <c r="A26" s="184" t="s">
        <v>420</v>
      </c>
      <c r="B26" s="185" t="s">
        <v>223</v>
      </c>
      <c r="C26" s="172" t="s">
        <v>416</v>
      </c>
      <c r="D26" s="178">
        <f>'10'!G20</f>
        <v>0</v>
      </c>
      <c r="E26" s="201">
        <f t="shared" si="17"/>
        <v>0</v>
      </c>
      <c r="F26" s="201">
        <f t="shared" si="4"/>
        <v>0</v>
      </c>
      <c r="G26" s="201">
        <f t="shared" si="5"/>
        <v>0</v>
      </c>
      <c r="H26" s="201">
        <f t="shared" si="6"/>
        <v>0</v>
      </c>
      <c r="I26" s="201">
        <f t="shared" si="7"/>
        <v>0</v>
      </c>
      <c r="J26" s="202">
        <f>'10'!J20</f>
        <v>0</v>
      </c>
      <c r="K26" s="39">
        <v>0</v>
      </c>
      <c r="L26" s="39">
        <v>0</v>
      </c>
      <c r="M26" s="39">
        <v>0</v>
      </c>
      <c r="N26" s="39">
        <v>0</v>
      </c>
      <c r="O26" s="202">
        <f>'10'!L20</f>
        <v>0</v>
      </c>
      <c r="P26" s="39">
        <v>0</v>
      </c>
      <c r="Q26" s="39">
        <v>0</v>
      </c>
      <c r="R26" s="39">
        <v>0</v>
      </c>
      <c r="S26" s="39">
        <v>0</v>
      </c>
      <c r="T26" s="202">
        <f>'10'!N20</f>
        <v>0</v>
      </c>
      <c r="U26" s="39">
        <v>0</v>
      </c>
      <c r="V26" s="39">
        <v>0</v>
      </c>
      <c r="W26" s="39">
        <v>0</v>
      </c>
      <c r="X26" s="39">
        <v>0</v>
      </c>
      <c r="Y26" s="202">
        <f>'10'!P20</f>
        <v>0</v>
      </c>
      <c r="Z26" s="39">
        <v>0</v>
      </c>
      <c r="AA26" s="39">
        <v>0</v>
      </c>
      <c r="AB26" s="39">
        <v>0</v>
      </c>
      <c r="AC26" s="39">
        <v>0</v>
      </c>
      <c r="AD26" s="178">
        <f>'12'!H19</f>
        <v>0</v>
      </c>
      <c r="AE26" s="179">
        <f t="shared" si="12"/>
        <v>0</v>
      </c>
      <c r="AF26" s="179">
        <f t="shared" si="13"/>
        <v>0</v>
      </c>
      <c r="AG26" s="179">
        <f t="shared" si="19"/>
        <v>0</v>
      </c>
      <c r="AH26" s="179">
        <f t="shared" si="14"/>
        <v>0</v>
      </c>
      <c r="AI26" s="179">
        <f t="shared" si="15"/>
        <v>0</v>
      </c>
      <c r="AJ26" s="179">
        <f>'12'!K19</f>
        <v>0</v>
      </c>
      <c r="AK26" s="39">
        <v>0</v>
      </c>
      <c r="AL26" s="39">
        <v>0</v>
      </c>
      <c r="AM26" s="39">
        <v>0</v>
      </c>
      <c r="AN26" s="39">
        <v>0</v>
      </c>
      <c r="AO26" s="179">
        <f>'12'!M19</f>
        <v>0</v>
      </c>
      <c r="AP26" s="39">
        <f t="shared" ref="AP26:AP108" si="21">AO26</f>
        <v>0</v>
      </c>
      <c r="AQ26" s="39">
        <v>0</v>
      </c>
      <c r="AR26" s="39">
        <v>0</v>
      </c>
      <c r="AS26" s="39">
        <v>0</v>
      </c>
      <c r="AT26" s="179">
        <f>'12'!O19</f>
        <v>0</v>
      </c>
      <c r="AU26" s="39">
        <v>0</v>
      </c>
      <c r="AV26" s="39">
        <v>0</v>
      </c>
      <c r="AW26" s="39">
        <v>0</v>
      </c>
      <c r="AX26" s="39">
        <v>0</v>
      </c>
      <c r="AY26" s="179">
        <f>'10'!AY20</f>
        <v>0</v>
      </c>
      <c r="AZ26" s="39">
        <v>0</v>
      </c>
      <c r="BA26" s="39">
        <v>0</v>
      </c>
      <c r="BB26" s="39">
        <v>0</v>
      </c>
      <c r="BC26" s="39">
        <v>0</v>
      </c>
    </row>
    <row r="27" spans="1:55" ht="47.25">
      <c r="A27" s="184" t="s">
        <v>421</v>
      </c>
      <c r="B27" s="185" t="s">
        <v>422</v>
      </c>
      <c r="C27" s="172" t="s">
        <v>416</v>
      </c>
      <c r="D27" s="178">
        <f>'10'!G21</f>
        <v>0</v>
      </c>
      <c r="E27" s="201">
        <f t="shared" si="17"/>
        <v>0</v>
      </c>
      <c r="F27" s="201">
        <f t="shared" si="4"/>
        <v>0</v>
      </c>
      <c r="G27" s="201">
        <f t="shared" si="5"/>
        <v>0</v>
      </c>
      <c r="H27" s="201">
        <f t="shared" si="6"/>
        <v>0</v>
      </c>
      <c r="I27" s="201">
        <f t="shared" si="7"/>
        <v>0</v>
      </c>
      <c r="J27" s="202">
        <f>'10'!J21</f>
        <v>0</v>
      </c>
      <c r="K27" s="39">
        <v>0</v>
      </c>
      <c r="L27" s="39">
        <v>0</v>
      </c>
      <c r="M27" s="39">
        <v>0</v>
      </c>
      <c r="N27" s="39">
        <v>0</v>
      </c>
      <c r="O27" s="202">
        <f>'10'!L21</f>
        <v>0</v>
      </c>
      <c r="P27" s="39">
        <v>0</v>
      </c>
      <c r="Q27" s="39">
        <v>0</v>
      </c>
      <c r="R27" s="39">
        <v>0</v>
      </c>
      <c r="S27" s="39">
        <v>0</v>
      </c>
      <c r="T27" s="202">
        <f>'10'!N21</f>
        <v>0</v>
      </c>
      <c r="U27" s="39">
        <v>0</v>
      </c>
      <c r="V27" s="39">
        <v>0</v>
      </c>
      <c r="W27" s="39">
        <v>0</v>
      </c>
      <c r="X27" s="39">
        <v>0</v>
      </c>
      <c r="Y27" s="202">
        <f>'10'!P21</f>
        <v>0</v>
      </c>
      <c r="Z27" s="39">
        <v>0</v>
      </c>
      <c r="AA27" s="39">
        <v>0</v>
      </c>
      <c r="AB27" s="39">
        <v>0</v>
      </c>
      <c r="AC27" s="39">
        <v>0</v>
      </c>
      <c r="AD27" s="178">
        <f>'12'!H20</f>
        <v>0</v>
      </c>
      <c r="AE27" s="179">
        <f t="shared" si="12"/>
        <v>0</v>
      </c>
      <c r="AF27" s="179">
        <f t="shared" si="13"/>
        <v>0</v>
      </c>
      <c r="AG27" s="179">
        <f t="shared" si="19"/>
        <v>0</v>
      </c>
      <c r="AH27" s="179">
        <f t="shared" si="14"/>
        <v>0</v>
      </c>
      <c r="AI27" s="179">
        <f t="shared" si="15"/>
        <v>0</v>
      </c>
      <c r="AJ27" s="179">
        <f>'12'!K20</f>
        <v>0</v>
      </c>
      <c r="AK27" s="39">
        <v>0</v>
      </c>
      <c r="AL27" s="39">
        <v>0</v>
      </c>
      <c r="AM27" s="39">
        <v>0</v>
      </c>
      <c r="AN27" s="39">
        <v>0</v>
      </c>
      <c r="AO27" s="179">
        <f>'12'!M20</f>
        <v>0</v>
      </c>
      <c r="AP27" s="39">
        <f t="shared" si="21"/>
        <v>0</v>
      </c>
      <c r="AQ27" s="39">
        <v>0</v>
      </c>
      <c r="AR27" s="39">
        <v>0</v>
      </c>
      <c r="AS27" s="39">
        <v>0</v>
      </c>
      <c r="AT27" s="179">
        <f>'12'!O20</f>
        <v>0</v>
      </c>
      <c r="AU27" s="39">
        <v>0</v>
      </c>
      <c r="AV27" s="39">
        <v>0</v>
      </c>
      <c r="AW27" s="39">
        <v>0</v>
      </c>
      <c r="AX27" s="39">
        <v>0</v>
      </c>
      <c r="AY27" s="179">
        <f>'10'!AY21</f>
        <v>0</v>
      </c>
      <c r="AZ27" s="39">
        <v>0</v>
      </c>
      <c r="BA27" s="39">
        <v>0</v>
      </c>
      <c r="BB27" s="39">
        <v>0</v>
      </c>
      <c r="BC27" s="39">
        <v>0</v>
      </c>
    </row>
    <row r="28" spans="1:55" ht="47.25">
      <c r="A28" s="184" t="s">
        <v>423</v>
      </c>
      <c r="B28" s="185" t="s">
        <v>424</v>
      </c>
      <c r="C28" s="172" t="s">
        <v>416</v>
      </c>
      <c r="D28" s="178">
        <f>'10'!G22</f>
        <v>0</v>
      </c>
      <c r="E28" s="201">
        <f t="shared" si="17"/>
        <v>0</v>
      </c>
      <c r="F28" s="201">
        <f t="shared" si="4"/>
        <v>0</v>
      </c>
      <c r="G28" s="201">
        <f t="shared" si="5"/>
        <v>0</v>
      </c>
      <c r="H28" s="201">
        <f t="shared" si="6"/>
        <v>0</v>
      </c>
      <c r="I28" s="201">
        <f t="shared" si="7"/>
        <v>0</v>
      </c>
      <c r="J28" s="202">
        <f>'10'!J22</f>
        <v>0</v>
      </c>
      <c r="K28" s="39">
        <v>0</v>
      </c>
      <c r="L28" s="39">
        <v>0</v>
      </c>
      <c r="M28" s="39">
        <v>0</v>
      </c>
      <c r="N28" s="39">
        <v>0</v>
      </c>
      <c r="O28" s="202">
        <f>'10'!L22</f>
        <v>0</v>
      </c>
      <c r="P28" s="39">
        <v>0</v>
      </c>
      <c r="Q28" s="39">
        <v>0</v>
      </c>
      <c r="R28" s="39">
        <v>0</v>
      </c>
      <c r="S28" s="39">
        <v>0</v>
      </c>
      <c r="T28" s="202">
        <f>'10'!N22</f>
        <v>0</v>
      </c>
      <c r="U28" s="39">
        <v>0</v>
      </c>
      <c r="V28" s="39">
        <v>0</v>
      </c>
      <c r="W28" s="39">
        <v>0</v>
      </c>
      <c r="X28" s="39">
        <v>0</v>
      </c>
      <c r="Y28" s="202">
        <f>'10'!P22</f>
        <v>0</v>
      </c>
      <c r="Z28" s="39">
        <v>0</v>
      </c>
      <c r="AA28" s="39">
        <v>0</v>
      </c>
      <c r="AB28" s="39">
        <v>0</v>
      </c>
      <c r="AC28" s="39">
        <v>0</v>
      </c>
      <c r="AD28" s="178">
        <f>'12'!H21</f>
        <v>0</v>
      </c>
      <c r="AE28" s="179">
        <f t="shared" si="12"/>
        <v>0</v>
      </c>
      <c r="AF28" s="179">
        <f t="shared" si="13"/>
        <v>0</v>
      </c>
      <c r="AG28" s="179">
        <f t="shared" si="19"/>
        <v>0</v>
      </c>
      <c r="AH28" s="179">
        <f t="shared" si="14"/>
        <v>0</v>
      </c>
      <c r="AI28" s="179">
        <f t="shared" si="15"/>
        <v>0</v>
      </c>
      <c r="AJ28" s="179">
        <f>'12'!K21</f>
        <v>0</v>
      </c>
      <c r="AK28" s="39">
        <v>0</v>
      </c>
      <c r="AL28" s="39">
        <v>0</v>
      </c>
      <c r="AM28" s="39">
        <v>0</v>
      </c>
      <c r="AN28" s="39">
        <v>0</v>
      </c>
      <c r="AO28" s="179">
        <f>'12'!M21</f>
        <v>0</v>
      </c>
      <c r="AP28" s="39">
        <f t="shared" si="21"/>
        <v>0</v>
      </c>
      <c r="AQ28" s="39">
        <v>0</v>
      </c>
      <c r="AR28" s="39">
        <v>0</v>
      </c>
      <c r="AS28" s="39">
        <v>0</v>
      </c>
      <c r="AT28" s="179">
        <f>'12'!O21</f>
        <v>0</v>
      </c>
      <c r="AU28" s="39">
        <v>0</v>
      </c>
      <c r="AV28" s="39">
        <v>0</v>
      </c>
      <c r="AW28" s="39">
        <v>0</v>
      </c>
      <c r="AX28" s="39">
        <v>0</v>
      </c>
      <c r="AY28" s="179">
        <f>'10'!AY22</f>
        <v>0</v>
      </c>
      <c r="AZ28" s="39">
        <v>0</v>
      </c>
      <c r="BA28" s="39">
        <v>0</v>
      </c>
      <c r="BB28" s="39">
        <v>0</v>
      </c>
      <c r="BC28" s="39">
        <v>0</v>
      </c>
    </row>
    <row r="29" spans="1:55" ht="31.5">
      <c r="A29" s="184" t="s">
        <v>425</v>
      </c>
      <c r="B29" s="185" t="s">
        <v>426</v>
      </c>
      <c r="C29" s="172" t="s">
        <v>416</v>
      </c>
      <c r="D29" s="178">
        <f>'10'!G23</f>
        <v>1.8701693300000004</v>
      </c>
      <c r="E29" s="201">
        <f t="shared" si="17"/>
        <v>1.6138982300000002</v>
      </c>
      <c r="F29" s="201">
        <f t="shared" si="4"/>
        <v>0</v>
      </c>
      <c r="G29" s="201">
        <f t="shared" si="5"/>
        <v>0</v>
      </c>
      <c r="H29" s="201">
        <f t="shared" si="6"/>
        <v>0</v>
      </c>
      <c r="I29" s="201">
        <f t="shared" si="7"/>
        <v>1.6138982300000002</v>
      </c>
      <c r="J29" s="202">
        <f>SUM(K29:N29)</f>
        <v>1.1755931900000001</v>
      </c>
      <c r="K29" s="39">
        <v>0</v>
      </c>
      <c r="L29" s="39">
        <v>0</v>
      </c>
      <c r="M29" s="39">
        <v>0</v>
      </c>
      <c r="N29" s="39">
        <f>N109</f>
        <v>1.1755931900000001</v>
      </c>
      <c r="O29" s="202">
        <f>'10'!L23</f>
        <v>0.43830504000000003</v>
      </c>
      <c r="P29" s="39">
        <v>0</v>
      </c>
      <c r="Q29" s="39">
        <v>0</v>
      </c>
      <c r="R29" s="39">
        <v>0</v>
      </c>
      <c r="S29" s="39">
        <f>S109</f>
        <v>0.43830504000000003</v>
      </c>
      <c r="T29" s="202">
        <f>'10'!N23</f>
        <v>0</v>
      </c>
      <c r="U29" s="39">
        <v>0</v>
      </c>
      <c r="V29" s="39">
        <v>0</v>
      </c>
      <c r="W29" s="39">
        <v>0</v>
      </c>
      <c r="X29" s="39">
        <v>0</v>
      </c>
      <c r="Y29" s="202">
        <f>Z29+AA29+AB29+AC29</f>
        <v>0</v>
      </c>
      <c r="Z29" s="39">
        <f>Z109</f>
        <v>0</v>
      </c>
      <c r="AA29" s="39">
        <f t="shared" ref="AA29:AC29" si="22">AA109</f>
        <v>0</v>
      </c>
      <c r="AB29" s="39">
        <f t="shared" si="22"/>
        <v>0</v>
      </c>
      <c r="AC29" s="39">
        <f t="shared" si="22"/>
        <v>0</v>
      </c>
      <c r="AD29" s="178">
        <f>'12'!H22</f>
        <v>1.5584744416666667</v>
      </c>
      <c r="AE29" s="179">
        <f t="shared" si="12"/>
        <v>1.3449151916666668</v>
      </c>
      <c r="AF29" s="179">
        <f t="shared" si="13"/>
        <v>0</v>
      </c>
      <c r="AG29" s="179">
        <f t="shared" si="19"/>
        <v>0</v>
      </c>
      <c r="AH29" s="179">
        <f t="shared" si="14"/>
        <v>0</v>
      </c>
      <c r="AI29" s="179">
        <f t="shared" si="15"/>
        <v>1.3449151916666668</v>
      </c>
      <c r="AJ29" s="179">
        <f>AK29+AL29+AM29+AN29</f>
        <v>0.97966099166666676</v>
      </c>
      <c r="AK29" s="39">
        <f>AK109</f>
        <v>0</v>
      </c>
      <c r="AL29" s="39">
        <f t="shared" ref="AL29:BC29" si="23">AL109</f>
        <v>0</v>
      </c>
      <c r="AM29" s="39">
        <f t="shared" si="23"/>
        <v>0</v>
      </c>
      <c r="AN29" s="39">
        <f>AN110</f>
        <v>0.97966099166666676</v>
      </c>
      <c r="AO29" s="39">
        <f>AP29+AQ29+AR29+AS29</f>
        <v>0.36525420000000008</v>
      </c>
      <c r="AP29" s="39">
        <f t="shared" si="23"/>
        <v>0</v>
      </c>
      <c r="AQ29" s="39">
        <f t="shared" si="23"/>
        <v>0</v>
      </c>
      <c r="AR29" s="39">
        <f t="shared" si="23"/>
        <v>0</v>
      </c>
      <c r="AS29" s="39">
        <f t="shared" si="23"/>
        <v>0.36525420000000008</v>
      </c>
      <c r="AT29" s="39">
        <f>AU29+AV29+AW29+AX29</f>
        <v>0</v>
      </c>
      <c r="AU29" s="39">
        <f t="shared" si="23"/>
        <v>0</v>
      </c>
      <c r="AV29" s="39">
        <f t="shared" si="23"/>
        <v>0</v>
      </c>
      <c r="AW29" s="39">
        <f t="shared" si="23"/>
        <v>0</v>
      </c>
      <c r="AX29" s="39">
        <f t="shared" si="23"/>
        <v>0</v>
      </c>
      <c r="AY29" s="39">
        <f>AZ29+BA29+BB29+BC29</f>
        <v>0</v>
      </c>
      <c r="AZ29" s="39">
        <f t="shared" si="23"/>
        <v>0</v>
      </c>
      <c r="BA29" s="39">
        <f t="shared" si="23"/>
        <v>0</v>
      </c>
      <c r="BB29" s="39">
        <f t="shared" si="23"/>
        <v>0</v>
      </c>
      <c r="BC29" s="39">
        <f t="shared" si="23"/>
        <v>0</v>
      </c>
    </row>
    <row r="30" spans="1:55" ht="31.5">
      <c r="A30" s="170" t="s">
        <v>224</v>
      </c>
      <c r="B30" s="188" t="s">
        <v>225</v>
      </c>
      <c r="C30" s="172" t="s">
        <v>416</v>
      </c>
      <c r="D30" s="178">
        <f>'10'!G24</f>
        <v>0.37820159999999997</v>
      </c>
      <c r="E30" s="201">
        <f t="shared" si="17"/>
        <v>4.4813994260000003</v>
      </c>
      <c r="F30" s="201">
        <f t="shared" si="4"/>
        <v>0.20400000000000001</v>
      </c>
      <c r="G30" s="201">
        <f t="shared" si="5"/>
        <v>1.3820270900000002</v>
      </c>
      <c r="H30" s="201">
        <f t="shared" si="6"/>
        <v>2.8953723300000003</v>
      </c>
      <c r="I30" s="201">
        <f t="shared" si="7"/>
        <v>0</v>
      </c>
      <c r="J30" s="202">
        <f>J31</f>
        <v>3.4451657060000005</v>
      </c>
      <c r="K30" s="39">
        <f>K31</f>
        <v>0</v>
      </c>
      <c r="L30" s="39">
        <f t="shared" ref="L30:N30" si="24">L31</f>
        <v>1.0063819600000001</v>
      </c>
      <c r="M30" s="39">
        <f t="shared" si="24"/>
        <v>2.4387837400000003</v>
      </c>
      <c r="N30" s="39">
        <f t="shared" si="24"/>
        <v>0</v>
      </c>
      <c r="O30" s="202">
        <f>O31</f>
        <v>1.0362337199999998</v>
      </c>
      <c r="P30" s="202">
        <f t="shared" ref="P30:S30" si="25">P31</f>
        <v>0.20400000000000001</v>
      </c>
      <c r="Q30" s="202">
        <f t="shared" si="25"/>
        <v>0.37564512999999999</v>
      </c>
      <c r="R30" s="202">
        <f t="shared" si="25"/>
        <v>0.45658858999999996</v>
      </c>
      <c r="S30" s="202">
        <f t="shared" si="25"/>
        <v>0</v>
      </c>
      <c r="T30" s="202">
        <f>T31</f>
        <v>0</v>
      </c>
      <c r="U30" s="39">
        <f>U31</f>
        <v>0</v>
      </c>
      <c r="V30" s="39">
        <f t="shared" ref="V30:X30" si="26">V31</f>
        <v>0</v>
      </c>
      <c r="W30" s="39">
        <f t="shared" si="26"/>
        <v>0</v>
      </c>
      <c r="X30" s="39">
        <f t="shared" si="26"/>
        <v>0</v>
      </c>
      <c r="Y30" s="202">
        <f>Y31</f>
        <v>0</v>
      </c>
      <c r="Z30" s="39">
        <f>Z31</f>
        <v>0</v>
      </c>
      <c r="AA30" s="39">
        <f t="shared" ref="AA30:AC30" si="27">AA31</f>
        <v>0</v>
      </c>
      <c r="AB30" s="39">
        <f t="shared" si="27"/>
        <v>0</v>
      </c>
      <c r="AC30" s="39">
        <f t="shared" si="27"/>
        <v>0</v>
      </c>
      <c r="AD30" s="178">
        <f>'12'!H23</f>
        <v>0.23637675000000002</v>
      </c>
      <c r="AE30" s="179">
        <f>AE31</f>
        <v>2.6365920200000001</v>
      </c>
      <c r="AF30" s="179">
        <f>AF31</f>
        <v>0.33058211999999998</v>
      </c>
      <c r="AG30" s="179">
        <f t="shared" ref="AG30:AS30" si="28">AG31</f>
        <v>0.59412180000000003</v>
      </c>
      <c r="AH30" s="179">
        <f t="shared" si="28"/>
        <v>1.7118881000000001</v>
      </c>
      <c r="AI30" s="179">
        <f t="shared" si="28"/>
        <v>0</v>
      </c>
      <c r="AJ30" s="179">
        <f t="shared" si="28"/>
        <v>1.8681305300000002</v>
      </c>
      <c r="AK30" s="179">
        <f t="shared" si="28"/>
        <v>0.26116666999999999</v>
      </c>
      <c r="AL30" s="179">
        <f t="shared" si="28"/>
        <v>0.27556626000000001</v>
      </c>
      <c r="AM30" s="179">
        <f t="shared" si="28"/>
        <v>1.3313976000000001</v>
      </c>
      <c r="AN30" s="179">
        <f t="shared" si="28"/>
        <v>0</v>
      </c>
      <c r="AO30" s="179">
        <f t="shared" si="28"/>
        <v>0.76846149000000008</v>
      </c>
      <c r="AP30" s="179">
        <f t="shared" si="28"/>
        <v>6.9415450000000004E-2</v>
      </c>
      <c r="AQ30" s="179">
        <f t="shared" si="28"/>
        <v>0.31855554000000003</v>
      </c>
      <c r="AR30" s="179">
        <f t="shared" si="28"/>
        <v>0.38049050000000006</v>
      </c>
      <c r="AS30" s="179">
        <f t="shared" si="28"/>
        <v>0</v>
      </c>
      <c r="AT30" s="179">
        <f>AT31</f>
        <v>0</v>
      </c>
      <c r="AU30" s="179">
        <f t="shared" ref="AU30:BC30" si="29">AU31</f>
        <v>0</v>
      </c>
      <c r="AV30" s="179">
        <f t="shared" si="29"/>
        <v>0</v>
      </c>
      <c r="AW30" s="179">
        <f t="shared" si="29"/>
        <v>0</v>
      </c>
      <c r="AX30" s="179">
        <f t="shared" si="29"/>
        <v>0</v>
      </c>
      <c r="AY30" s="179">
        <f t="shared" si="29"/>
        <v>0</v>
      </c>
      <c r="AZ30" s="179">
        <f t="shared" si="29"/>
        <v>0</v>
      </c>
      <c r="BA30" s="179">
        <f t="shared" si="29"/>
        <v>0</v>
      </c>
      <c r="BB30" s="179">
        <f t="shared" si="29"/>
        <v>0</v>
      </c>
      <c r="BC30" s="179">
        <f t="shared" si="29"/>
        <v>0</v>
      </c>
    </row>
    <row r="31" spans="1:55" ht="74.25" customHeight="1">
      <c r="A31" s="170" t="s">
        <v>283</v>
      </c>
      <c r="B31" s="188" t="s">
        <v>427</v>
      </c>
      <c r="C31" s="172" t="s">
        <v>416</v>
      </c>
      <c r="D31" s="178">
        <f>'10'!G25</f>
        <v>0.37820159999999997</v>
      </c>
      <c r="E31" s="201">
        <f t="shared" si="17"/>
        <v>4.4813994260000003</v>
      </c>
      <c r="F31" s="201">
        <f t="shared" si="4"/>
        <v>0.20400000000000001</v>
      </c>
      <c r="G31" s="201">
        <f t="shared" si="5"/>
        <v>1.3820270900000002</v>
      </c>
      <c r="H31" s="201">
        <f t="shared" si="6"/>
        <v>2.8953723300000003</v>
      </c>
      <c r="I31" s="201">
        <f t="shared" si="7"/>
        <v>0</v>
      </c>
      <c r="J31" s="202">
        <f t="shared" ref="J31:X31" si="30">J32+J42</f>
        <v>3.4451657060000005</v>
      </c>
      <c r="K31" s="202">
        <f t="shared" si="30"/>
        <v>0</v>
      </c>
      <c r="L31" s="202">
        <f t="shared" si="30"/>
        <v>1.0063819600000001</v>
      </c>
      <c r="M31" s="202">
        <f t="shared" si="30"/>
        <v>2.4387837400000003</v>
      </c>
      <c r="N31" s="202">
        <f t="shared" si="30"/>
        <v>0</v>
      </c>
      <c r="O31" s="202">
        <f t="shared" si="30"/>
        <v>1.0362337199999998</v>
      </c>
      <c r="P31" s="202">
        <f t="shared" si="30"/>
        <v>0.20400000000000001</v>
      </c>
      <c r="Q31" s="202">
        <f t="shared" si="30"/>
        <v>0.37564512999999999</v>
      </c>
      <c r="R31" s="202">
        <f t="shared" si="30"/>
        <v>0.45658858999999996</v>
      </c>
      <c r="S31" s="202">
        <f t="shared" si="30"/>
        <v>0</v>
      </c>
      <c r="T31" s="202">
        <f t="shared" si="30"/>
        <v>0</v>
      </c>
      <c r="U31" s="202">
        <f t="shared" si="30"/>
        <v>0</v>
      </c>
      <c r="V31" s="202">
        <f t="shared" si="30"/>
        <v>0</v>
      </c>
      <c r="W31" s="202">
        <f t="shared" si="30"/>
        <v>0</v>
      </c>
      <c r="X31" s="202">
        <f t="shared" si="30"/>
        <v>0</v>
      </c>
      <c r="Y31" s="202">
        <f>Y32+Y42</f>
        <v>0</v>
      </c>
      <c r="Z31" s="39">
        <f>Z32+Z42</f>
        <v>0</v>
      </c>
      <c r="AA31" s="39">
        <f t="shared" ref="AA31:AC31" si="31">AA32+AA42</f>
        <v>0</v>
      </c>
      <c r="AB31" s="39">
        <f t="shared" si="31"/>
        <v>0</v>
      </c>
      <c r="AC31" s="39">
        <f t="shared" si="31"/>
        <v>0</v>
      </c>
      <c r="AD31" s="178">
        <f>'12'!H24</f>
        <v>0.31516900000000003</v>
      </c>
      <c r="AE31" s="179">
        <f>SUM(AF31:AI31)</f>
        <v>2.6365920200000001</v>
      </c>
      <c r="AF31" s="179">
        <f t="shared" si="13"/>
        <v>0.33058211999999998</v>
      </c>
      <c r="AG31" s="179">
        <f t="shared" si="19"/>
        <v>0.59412180000000003</v>
      </c>
      <c r="AH31" s="179">
        <f t="shared" si="14"/>
        <v>1.7118881000000001</v>
      </c>
      <c r="AI31" s="179">
        <f t="shared" si="15"/>
        <v>0</v>
      </c>
      <c r="AJ31" s="179">
        <f>AJ32+AJ42</f>
        <v>1.8681305300000002</v>
      </c>
      <c r="AK31" s="179">
        <f t="shared" ref="AK31:BC31" si="32">AK32+AK42</f>
        <v>0.26116666999999999</v>
      </c>
      <c r="AL31" s="179">
        <f t="shared" si="32"/>
        <v>0.27556626000000001</v>
      </c>
      <c r="AM31" s="179">
        <f t="shared" si="32"/>
        <v>1.3313976000000001</v>
      </c>
      <c r="AN31" s="179">
        <f t="shared" si="32"/>
        <v>0</v>
      </c>
      <c r="AO31" s="179">
        <f t="shared" si="32"/>
        <v>0.76846149000000008</v>
      </c>
      <c r="AP31" s="179">
        <f t="shared" si="32"/>
        <v>6.9415450000000004E-2</v>
      </c>
      <c r="AQ31" s="179">
        <f t="shared" si="32"/>
        <v>0.31855554000000003</v>
      </c>
      <c r="AR31" s="179">
        <f t="shared" si="32"/>
        <v>0.38049050000000006</v>
      </c>
      <c r="AS31" s="179">
        <f t="shared" si="32"/>
        <v>0</v>
      </c>
      <c r="AT31" s="179">
        <f t="shared" si="32"/>
        <v>0</v>
      </c>
      <c r="AU31" s="179">
        <f t="shared" si="32"/>
        <v>0</v>
      </c>
      <c r="AV31" s="179">
        <f t="shared" si="32"/>
        <v>0</v>
      </c>
      <c r="AW31" s="179">
        <f t="shared" si="32"/>
        <v>0</v>
      </c>
      <c r="AX31" s="179">
        <f t="shared" si="32"/>
        <v>0</v>
      </c>
      <c r="AY31" s="179">
        <f t="shared" si="32"/>
        <v>0</v>
      </c>
      <c r="AZ31" s="179">
        <f t="shared" si="32"/>
        <v>0</v>
      </c>
      <c r="BA31" s="179">
        <f t="shared" si="32"/>
        <v>0</v>
      </c>
      <c r="BB31" s="179">
        <f t="shared" si="32"/>
        <v>0</v>
      </c>
      <c r="BC31" s="179">
        <f t="shared" si="32"/>
        <v>0</v>
      </c>
    </row>
    <row r="32" spans="1:55" ht="78.75">
      <c r="A32" s="170" t="s">
        <v>821</v>
      </c>
      <c r="B32" s="188" t="s">
        <v>428</v>
      </c>
      <c r="C32" s="172" t="s">
        <v>416</v>
      </c>
      <c r="D32" s="178">
        <f>'10'!G26</f>
        <v>0.37820159999999997</v>
      </c>
      <c r="E32" s="201">
        <f>E33</f>
        <v>0.32936717999999998</v>
      </c>
      <c r="F32" s="201">
        <f t="shared" si="4"/>
        <v>4.2000000000000003E-2</v>
      </c>
      <c r="G32" s="201">
        <f>L32+Q32+V32+AA32</f>
        <v>0.13029998000000001</v>
      </c>
      <c r="H32" s="201">
        <f t="shared" si="6"/>
        <v>0.15706720000000002</v>
      </c>
      <c r="I32" s="201">
        <f t="shared" si="7"/>
        <v>0</v>
      </c>
      <c r="J32" s="202">
        <f>'10'!J26</f>
        <v>8.8311595999999992E-2</v>
      </c>
      <c r="K32" s="39">
        <f>K33</f>
        <v>0</v>
      </c>
      <c r="L32" s="39">
        <f>L33</f>
        <v>4.2372739999999999E-2</v>
      </c>
      <c r="M32" s="39">
        <f t="shared" ref="M32:N32" si="33">M33</f>
        <v>4.5938850000000003E-2</v>
      </c>
      <c r="N32" s="39">
        <f t="shared" si="33"/>
        <v>0</v>
      </c>
      <c r="O32" s="202">
        <f>SUM(P32:S32)</f>
        <v>0.24105558999999999</v>
      </c>
      <c r="P32" s="202">
        <f>P33</f>
        <v>4.2000000000000003E-2</v>
      </c>
      <c r="Q32" s="202">
        <f>Q33</f>
        <v>8.7927240000000004E-2</v>
      </c>
      <c r="R32" s="202">
        <f t="shared" ref="R32:S32" si="34">R33</f>
        <v>0.11112835</v>
      </c>
      <c r="S32" s="39">
        <f t="shared" si="34"/>
        <v>0</v>
      </c>
      <c r="T32" s="202">
        <f>'10'!N26</f>
        <v>0</v>
      </c>
      <c r="U32" s="39">
        <f>U33</f>
        <v>0</v>
      </c>
      <c r="V32" s="39">
        <f t="shared" ref="V32:X32" si="35">V33</f>
        <v>0</v>
      </c>
      <c r="W32" s="39">
        <f t="shared" si="35"/>
        <v>0</v>
      </c>
      <c r="X32" s="39">
        <f t="shared" si="35"/>
        <v>0</v>
      </c>
      <c r="Y32" s="202">
        <f>Y33</f>
        <v>0</v>
      </c>
      <c r="Z32" s="39">
        <f>Z33</f>
        <v>0</v>
      </c>
      <c r="AA32" s="39">
        <f t="shared" ref="AA32:AC32" si="36">AA33</f>
        <v>0</v>
      </c>
      <c r="AB32" s="39">
        <f t="shared" si="36"/>
        <v>0</v>
      </c>
      <c r="AC32" s="39">
        <f t="shared" si="36"/>
        <v>0</v>
      </c>
      <c r="AD32" s="178">
        <f>'12'!H25</f>
        <v>0.23637675000000002</v>
      </c>
      <c r="AE32" s="179">
        <f>AE33</f>
        <v>0.33317753</v>
      </c>
      <c r="AF32" s="179">
        <f t="shared" si="13"/>
        <v>0.10691545</v>
      </c>
      <c r="AG32" s="179">
        <f t="shared" si="19"/>
        <v>7.0872740000000004E-2</v>
      </c>
      <c r="AH32" s="179">
        <f t="shared" si="14"/>
        <v>0.15538933999999999</v>
      </c>
      <c r="AI32" s="179">
        <f t="shared" si="15"/>
        <v>0</v>
      </c>
      <c r="AJ32" s="179">
        <f>AJ33</f>
        <v>0.14715512</v>
      </c>
      <c r="AK32" s="179">
        <f t="shared" ref="AK32:BC32" si="37">AK33</f>
        <v>4.1999999999999996E-2</v>
      </c>
      <c r="AL32" s="179">
        <f t="shared" si="37"/>
        <v>4.2372739999999999E-2</v>
      </c>
      <c r="AM32" s="179">
        <f t="shared" si="37"/>
        <v>6.2782379999999999E-2</v>
      </c>
      <c r="AN32" s="179">
        <f t="shared" si="37"/>
        <v>0</v>
      </c>
      <c r="AO32" s="179">
        <f t="shared" si="37"/>
        <v>0.18602241</v>
      </c>
      <c r="AP32" s="179">
        <f t="shared" si="37"/>
        <v>6.491545E-2</v>
      </c>
      <c r="AQ32" s="179">
        <f t="shared" si="37"/>
        <v>2.8500000000000001E-2</v>
      </c>
      <c r="AR32" s="179">
        <f t="shared" si="37"/>
        <v>9.2606960000000002E-2</v>
      </c>
      <c r="AS32" s="179">
        <f t="shared" si="37"/>
        <v>0</v>
      </c>
      <c r="AT32" s="179">
        <f t="shared" si="37"/>
        <v>0</v>
      </c>
      <c r="AU32" s="179">
        <f t="shared" si="37"/>
        <v>0</v>
      </c>
      <c r="AV32" s="179">
        <f t="shared" si="37"/>
        <v>0</v>
      </c>
      <c r="AW32" s="179">
        <f t="shared" si="37"/>
        <v>0</v>
      </c>
      <c r="AX32" s="179">
        <f t="shared" si="37"/>
        <v>0</v>
      </c>
      <c r="AY32" s="179">
        <f t="shared" si="37"/>
        <v>0</v>
      </c>
      <c r="AZ32" s="179">
        <f t="shared" si="37"/>
        <v>0</v>
      </c>
      <c r="BA32" s="179">
        <f t="shared" si="37"/>
        <v>0</v>
      </c>
      <c r="BB32" s="179">
        <f t="shared" si="37"/>
        <v>0</v>
      </c>
      <c r="BC32" s="179">
        <f t="shared" si="37"/>
        <v>0</v>
      </c>
    </row>
    <row r="33" spans="1:55" ht="199.5" customHeight="1">
      <c r="A33" s="170" t="s">
        <v>823</v>
      </c>
      <c r="B33" s="190" t="s">
        <v>429</v>
      </c>
      <c r="C33" s="172" t="s">
        <v>226</v>
      </c>
      <c r="D33" s="178">
        <f>'10'!G27</f>
        <v>0.37820159999999997</v>
      </c>
      <c r="E33" s="201">
        <f>J33+O33+T33+Y33</f>
        <v>0.32936717999999998</v>
      </c>
      <c r="F33" s="201">
        <f t="shared" si="4"/>
        <v>4.2000000000000003E-2</v>
      </c>
      <c r="G33" s="201">
        <f t="shared" si="5"/>
        <v>0.13029998000000001</v>
      </c>
      <c r="H33" s="201">
        <f t="shared" si="6"/>
        <v>0.15706720000000002</v>
      </c>
      <c r="I33" s="201">
        <f t="shared" si="7"/>
        <v>0</v>
      </c>
      <c r="J33" s="202">
        <f>J40+J41</f>
        <v>8.8311589999999995E-2</v>
      </c>
      <c r="K33" s="39">
        <f>SUM(K34:K41)</f>
        <v>0</v>
      </c>
      <c r="L33" s="39">
        <f t="shared" ref="L33:N33" si="38">SUM(L34:L41)</f>
        <v>4.2372739999999999E-2</v>
      </c>
      <c r="M33" s="39">
        <f t="shared" si="38"/>
        <v>4.5938850000000003E-2</v>
      </c>
      <c r="N33" s="39">
        <f t="shared" si="38"/>
        <v>0</v>
      </c>
      <c r="O33" s="202">
        <f>O40+O41</f>
        <v>0.24105559000000001</v>
      </c>
      <c r="P33" s="39">
        <f>SUM(P34:P41)</f>
        <v>4.2000000000000003E-2</v>
      </c>
      <c r="Q33" s="39">
        <f t="shared" ref="Q33:S33" si="39">SUM(Q34:Q41)</f>
        <v>8.7927240000000004E-2</v>
      </c>
      <c r="R33" s="39">
        <f t="shared" si="39"/>
        <v>0.11112835</v>
      </c>
      <c r="S33" s="39">
        <f t="shared" si="39"/>
        <v>0</v>
      </c>
      <c r="T33" s="39">
        <f t="shared" ref="T33" si="40">T34+T35+T36+T37+T38</f>
        <v>0</v>
      </c>
      <c r="U33" s="39">
        <f>SUM(U34:U40)</f>
        <v>0</v>
      </c>
      <c r="V33" s="39">
        <f t="shared" ref="V33:X33" si="41">SUM(V34:V40)</f>
        <v>0</v>
      </c>
      <c r="W33" s="39">
        <f t="shared" si="41"/>
        <v>0</v>
      </c>
      <c r="X33" s="39">
        <f t="shared" si="41"/>
        <v>0</v>
      </c>
      <c r="Y33" s="39">
        <f>SUM(Z33:AC33)</f>
        <v>0</v>
      </c>
      <c r="Z33" s="39">
        <f>SUM(Z34:Z40)</f>
        <v>0</v>
      </c>
      <c r="AA33" s="39">
        <f t="shared" ref="AA33:AC33" si="42">SUM(AA34:AA40)</f>
        <v>0</v>
      </c>
      <c r="AB33" s="39">
        <f t="shared" si="42"/>
        <v>0</v>
      </c>
      <c r="AC33" s="39">
        <f t="shared" si="42"/>
        <v>0</v>
      </c>
      <c r="AD33" s="178">
        <f>'12'!H26</f>
        <v>0.31516900000000003</v>
      </c>
      <c r="AE33" s="179">
        <f t="shared" si="12"/>
        <v>0.33317753</v>
      </c>
      <c r="AF33" s="179">
        <f t="shared" si="13"/>
        <v>0.10691545</v>
      </c>
      <c r="AG33" s="179">
        <f t="shared" si="19"/>
        <v>7.0872740000000004E-2</v>
      </c>
      <c r="AH33" s="179">
        <f t="shared" si="14"/>
        <v>0.15538933999999999</v>
      </c>
      <c r="AI33" s="179">
        <f t="shared" si="15"/>
        <v>0</v>
      </c>
      <c r="AJ33" s="179">
        <f>SUM(AK33:AN33)</f>
        <v>0.14715512</v>
      </c>
      <c r="AK33" s="39">
        <f>SUM(AK34:AK41)</f>
        <v>4.1999999999999996E-2</v>
      </c>
      <c r="AL33" s="39">
        <f t="shared" ref="AL33:AN33" si="43">SUM(AL34:AL40)</f>
        <v>4.2372739999999999E-2</v>
      </c>
      <c r="AM33" s="39">
        <f t="shared" si="43"/>
        <v>6.2782379999999999E-2</v>
      </c>
      <c r="AN33" s="39">
        <f t="shared" si="43"/>
        <v>0</v>
      </c>
      <c r="AO33" s="179">
        <f>SUM(AP33:AS33)</f>
        <v>0.18602241</v>
      </c>
      <c r="AP33" s="39">
        <f>SUM(AP34:AP41)</f>
        <v>6.491545E-2</v>
      </c>
      <c r="AQ33" s="39">
        <f t="shared" ref="AQ33:AS33" si="44">SUM(AQ34:AQ41)</f>
        <v>2.8500000000000001E-2</v>
      </c>
      <c r="AR33" s="39">
        <f t="shared" si="44"/>
        <v>9.2606960000000002E-2</v>
      </c>
      <c r="AS33" s="39">
        <f t="shared" si="44"/>
        <v>0</v>
      </c>
      <c r="AT33" s="179">
        <f>SUM(AU33:AX33)</f>
        <v>0</v>
      </c>
      <c r="AU33" s="39">
        <f>SUM(AU34:AU40)</f>
        <v>0</v>
      </c>
      <c r="AV33" s="39">
        <f t="shared" ref="AV33:AX33" si="45">SUM(AV34:AV40)</f>
        <v>0</v>
      </c>
      <c r="AW33" s="39">
        <f t="shared" si="45"/>
        <v>0</v>
      </c>
      <c r="AX33" s="39">
        <f t="shared" si="45"/>
        <v>0</v>
      </c>
      <c r="AY33" s="179">
        <f>SUM(AZ33:BC33)</f>
        <v>0</v>
      </c>
      <c r="AZ33" s="39">
        <f>SUM(AZ34:AZ40)</f>
        <v>0</v>
      </c>
      <c r="BA33" s="39">
        <f t="shared" ref="BA33:BC33" si="46">SUM(BA34:BA40)</f>
        <v>0</v>
      </c>
      <c r="BB33" s="39">
        <f t="shared" si="46"/>
        <v>0</v>
      </c>
      <c r="BC33" s="39">
        <f t="shared" si="46"/>
        <v>0</v>
      </c>
    </row>
    <row r="34" spans="1:55" ht="101.25" hidden="1" customHeight="1">
      <c r="A34" s="170" t="s">
        <v>931</v>
      </c>
      <c r="B34" s="18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172" t="s">
        <v>416</v>
      </c>
      <c r="D34" s="178">
        <v>0</v>
      </c>
      <c r="E34" s="201">
        <f t="shared" si="17"/>
        <v>0</v>
      </c>
      <c r="F34" s="201">
        <f t="shared" si="4"/>
        <v>0</v>
      </c>
      <c r="G34" s="201">
        <f t="shared" si="5"/>
        <v>0</v>
      </c>
      <c r="H34" s="201">
        <f t="shared" si="6"/>
        <v>0</v>
      </c>
      <c r="I34" s="201">
        <f t="shared" si="7"/>
        <v>0</v>
      </c>
      <c r="J34" s="202">
        <f t="shared" ref="J34:J37" si="47">K34+L34+M34+N34</f>
        <v>0</v>
      </c>
      <c r="K34" s="39">
        <f>SUM(K35:K40)</f>
        <v>0</v>
      </c>
      <c r="L34" s="39">
        <v>0</v>
      </c>
      <c r="M34" s="39">
        <v>0</v>
      </c>
      <c r="N34" s="39">
        <f t="shared" ref="N34" si="48">SUM(N35:N40)</f>
        <v>0</v>
      </c>
      <c r="O34" s="202">
        <f t="shared" ref="O34:O37" si="49">P34+Q34+R34+S34</f>
        <v>0</v>
      </c>
      <c r="P34" s="39">
        <v>0</v>
      </c>
      <c r="Q34" s="39">
        <v>0</v>
      </c>
      <c r="R34" s="39">
        <v>0</v>
      </c>
      <c r="S34" s="39">
        <v>0</v>
      </c>
      <c r="T34" s="202">
        <f t="shared" ref="T34:T37" si="50">U34+V34+W34+X34</f>
        <v>0</v>
      </c>
      <c r="U34" s="39">
        <v>0</v>
      </c>
      <c r="V34" s="39">
        <v>0</v>
      </c>
      <c r="W34" s="39">
        <v>0</v>
      </c>
      <c r="X34" s="39">
        <v>0</v>
      </c>
      <c r="Y34" s="202">
        <f t="shared" ref="Y34:Y37" si="51">Z34+AA34+AB34+AC34</f>
        <v>0</v>
      </c>
      <c r="Z34" s="39">
        <v>0</v>
      </c>
      <c r="AA34" s="39">
        <v>0</v>
      </c>
      <c r="AB34" s="39">
        <v>0</v>
      </c>
      <c r="AC34" s="39">
        <v>0</v>
      </c>
      <c r="AD34" s="178">
        <v>0</v>
      </c>
      <c r="AE34" s="179">
        <f t="shared" si="12"/>
        <v>0</v>
      </c>
      <c r="AF34" s="179">
        <f t="shared" si="13"/>
        <v>0</v>
      </c>
      <c r="AG34" s="179">
        <f t="shared" si="19"/>
        <v>0</v>
      </c>
      <c r="AH34" s="179">
        <f t="shared" si="14"/>
        <v>0</v>
      </c>
      <c r="AI34" s="179">
        <f t="shared" si="15"/>
        <v>0</v>
      </c>
      <c r="AJ34" s="179">
        <f t="shared" ref="AJ34:AJ37" si="52">AK34+AL34+AM34+AN34</f>
        <v>0</v>
      </c>
      <c r="AK34" s="39">
        <v>0</v>
      </c>
      <c r="AL34" s="39">
        <v>0</v>
      </c>
      <c r="AM34" s="39">
        <v>0</v>
      </c>
      <c r="AN34" s="39">
        <v>0</v>
      </c>
      <c r="AO34" s="179">
        <f t="shared" ref="AO34:AO37" si="53">AP34+AQ34+AR34+AS34</f>
        <v>0</v>
      </c>
      <c r="AP34" s="39">
        <v>0</v>
      </c>
      <c r="AQ34" s="39">
        <v>0</v>
      </c>
      <c r="AR34" s="39">
        <v>0</v>
      </c>
      <c r="AS34" s="39">
        <v>0</v>
      </c>
      <c r="AT34" s="179">
        <f t="shared" ref="AT34:AT37" si="54">AU34+AV34+AW34+AX34</f>
        <v>0</v>
      </c>
      <c r="AU34" s="39">
        <v>0</v>
      </c>
      <c r="AV34" s="39">
        <v>0</v>
      </c>
      <c r="AW34" s="39">
        <v>0</v>
      </c>
      <c r="AX34" s="39">
        <v>0</v>
      </c>
      <c r="AY34" s="179">
        <f t="shared" ref="AY34:AY37" si="55">AZ34+BA34+BB34+BC34</f>
        <v>0</v>
      </c>
      <c r="AZ34" s="39">
        <v>0</v>
      </c>
      <c r="BA34" s="39">
        <v>0</v>
      </c>
      <c r="BB34" s="39">
        <v>0</v>
      </c>
      <c r="BC34" s="39">
        <v>0</v>
      </c>
    </row>
    <row r="35" spans="1:55" ht="139.5" hidden="1" customHeight="1">
      <c r="A35" s="170" t="s">
        <v>932</v>
      </c>
      <c r="B35" s="18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172" t="s">
        <v>416</v>
      </c>
      <c r="D35" s="178">
        <v>0</v>
      </c>
      <c r="E35" s="201">
        <f t="shared" si="17"/>
        <v>0</v>
      </c>
      <c r="F35" s="201">
        <f t="shared" si="4"/>
        <v>0</v>
      </c>
      <c r="G35" s="201">
        <f t="shared" si="5"/>
        <v>0</v>
      </c>
      <c r="H35" s="201">
        <f t="shared" si="6"/>
        <v>0</v>
      </c>
      <c r="I35" s="201">
        <f t="shared" si="7"/>
        <v>0</v>
      </c>
      <c r="J35" s="202">
        <f t="shared" si="47"/>
        <v>0</v>
      </c>
      <c r="K35" s="39">
        <v>0</v>
      </c>
      <c r="L35" s="39">
        <v>0</v>
      </c>
      <c r="M35" s="39">
        <v>0</v>
      </c>
      <c r="N35" s="39">
        <v>0</v>
      </c>
      <c r="O35" s="202">
        <f t="shared" si="49"/>
        <v>0</v>
      </c>
      <c r="P35" s="39">
        <v>0</v>
      </c>
      <c r="Q35" s="39">
        <v>0</v>
      </c>
      <c r="R35" s="39">
        <v>0</v>
      </c>
      <c r="S35" s="39">
        <v>0</v>
      </c>
      <c r="T35" s="202">
        <f t="shared" si="50"/>
        <v>0</v>
      </c>
      <c r="U35" s="39">
        <v>0</v>
      </c>
      <c r="V35" s="39">
        <v>0</v>
      </c>
      <c r="W35" s="39">
        <v>0</v>
      </c>
      <c r="X35" s="39">
        <v>0</v>
      </c>
      <c r="Y35" s="202">
        <f t="shared" si="51"/>
        <v>0</v>
      </c>
      <c r="Z35" s="39">
        <v>0</v>
      </c>
      <c r="AA35" s="39">
        <v>0</v>
      </c>
      <c r="AB35" s="39">
        <v>0</v>
      </c>
      <c r="AC35" s="39">
        <v>0</v>
      </c>
      <c r="AD35" s="178">
        <v>0</v>
      </c>
      <c r="AE35" s="179">
        <f t="shared" si="12"/>
        <v>0</v>
      </c>
      <c r="AF35" s="179">
        <f t="shared" si="13"/>
        <v>0</v>
      </c>
      <c r="AG35" s="179">
        <f t="shared" si="19"/>
        <v>0</v>
      </c>
      <c r="AH35" s="179">
        <f t="shared" si="14"/>
        <v>0</v>
      </c>
      <c r="AI35" s="179">
        <f t="shared" si="15"/>
        <v>0</v>
      </c>
      <c r="AJ35" s="179">
        <f t="shared" si="52"/>
        <v>0</v>
      </c>
      <c r="AK35" s="39">
        <v>0</v>
      </c>
      <c r="AL35" s="39">
        <v>0</v>
      </c>
      <c r="AM35" s="39">
        <v>0</v>
      </c>
      <c r="AN35" s="39">
        <v>0</v>
      </c>
      <c r="AO35" s="179">
        <f t="shared" si="53"/>
        <v>0</v>
      </c>
      <c r="AP35" s="39">
        <v>0</v>
      </c>
      <c r="AQ35" s="39">
        <v>0</v>
      </c>
      <c r="AR35" s="39">
        <v>0</v>
      </c>
      <c r="AS35" s="39">
        <v>0</v>
      </c>
      <c r="AT35" s="179">
        <f t="shared" si="54"/>
        <v>0</v>
      </c>
      <c r="AU35" s="39">
        <v>0</v>
      </c>
      <c r="AV35" s="39">
        <v>0</v>
      </c>
      <c r="AW35" s="39">
        <v>0</v>
      </c>
      <c r="AX35" s="39">
        <v>0</v>
      </c>
      <c r="AY35" s="179">
        <f t="shared" si="55"/>
        <v>0</v>
      </c>
      <c r="AZ35" s="39">
        <v>0</v>
      </c>
      <c r="BA35" s="39">
        <v>0</v>
      </c>
      <c r="BB35" s="39">
        <v>0</v>
      </c>
      <c r="BC35" s="39">
        <v>0</v>
      </c>
    </row>
    <row r="36" spans="1:55" ht="117.75" hidden="1" customHeight="1">
      <c r="A36" s="170" t="s">
        <v>933</v>
      </c>
      <c r="B36" s="18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172" t="s">
        <v>416</v>
      </c>
      <c r="D36" s="178">
        <v>0</v>
      </c>
      <c r="E36" s="201">
        <f t="shared" si="17"/>
        <v>0</v>
      </c>
      <c r="F36" s="201">
        <f t="shared" si="4"/>
        <v>0</v>
      </c>
      <c r="G36" s="201">
        <f t="shared" si="5"/>
        <v>0</v>
      </c>
      <c r="H36" s="201">
        <f t="shared" si="6"/>
        <v>0</v>
      </c>
      <c r="I36" s="201">
        <f t="shared" si="7"/>
        <v>0</v>
      </c>
      <c r="J36" s="202">
        <f t="shared" si="47"/>
        <v>0</v>
      </c>
      <c r="K36" s="39">
        <v>0</v>
      </c>
      <c r="L36" s="39">
        <v>0</v>
      </c>
      <c r="M36" s="39">
        <v>0</v>
      </c>
      <c r="N36" s="39">
        <v>0</v>
      </c>
      <c r="O36" s="202">
        <f t="shared" si="49"/>
        <v>0</v>
      </c>
      <c r="P36" s="39">
        <v>0</v>
      </c>
      <c r="Q36" s="39">
        <v>0</v>
      </c>
      <c r="R36" s="39">
        <v>0</v>
      </c>
      <c r="S36" s="39">
        <v>0</v>
      </c>
      <c r="T36" s="202">
        <f t="shared" si="50"/>
        <v>0</v>
      </c>
      <c r="U36" s="39">
        <v>0</v>
      </c>
      <c r="V36" s="39">
        <v>0</v>
      </c>
      <c r="W36" s="39">
        <v>0</v>
      </c>
      <c r="X36" s="39">
        <v>0</v>
      </c>
      <c r="Y36" s="202">
        <f t="shared" si="51"/>
        <v>0</v>
      </c>
      <c r="Z36" s="39">
        <v>0</v>
      </c>
      <c r="AA36" s="39">
        <v>0</v>
      </c>
      <c r="AB36" s="39">
        <v>0</v>
      </c>
      <c r="AC36" s="39">
        <v>0</v>
      </c>
      <c r="AD36" s="178">
        <v>0</v>
      </c>
      <c r="AE36" s="179">
        <f t="shared" si="12"/>
        <v>0</v>
      </c>
      <c r="AF36" s="179">
        <f t="shared" si="13"/>
        <v>0</v>
      </c>
      <c r="AG36" s="179">
        <f t="shared" si="19"/>
        <v>0</v>
      </c>
      <c r="AH36" s="179">
        <f t="shared" si="14"/>
        <v>0</v>
      </c>
      <c r="AI36" s="179">
        <f t="shared" si="15"/>
        <v>0</v>
      </c>
      <c r="AJ36" s="179">
        <f t="shared" si="52"/>
        <v>0</v>
      </c>
      <c r="AK36" s="39">
        <v>0</v>
      </c>
      <c r="AL36" s="39">
        <v>0</v>
      </c>
      <c r="AM36" s="39">
        <v>0</v>
      </c>
      <c r="AN36" s="39">
        <v>0</v>
      </c>
      <c r="AO36" s="179">
        <f t="shared" si="53"/>
        <v>0</v>
      </c>
      <c r="AP36" s="39">
        <v>0</v>
      </c>
      <c r="AQ36" s="39">
        <v>0</v>
      </c>
      <c r="AR36" s="39">
        <v>0</v>
      </c>
      <c r="AS36" s="39">
        <v>0</v>
      </c>
      <c r="AT36" s="179">
        <f t="shared" si="54"/>
        <v>0</v>
      </c>
      <c r="AU36" s="39">
        <v>0</v>
      </c>
      <c r="AV36" s="39">
        <v>0</v>
      </c>
      <c r="AW36" s="39">
        <v>0</v>
      </c>
      <c r="AX36" s="39">
        <v>0</v>
      </c>
      <c r="AY36" s="179">
        <f t="shared" si="55"/>
        <v>0</v>
      </c>
      <c r="AZ36" s="39">
        <v>0</v>
      </c>
      <c r="BA36" s="39">
        <v>0</v>
      </c>
      <c r="BB36" s="39">
        <v>0</v>
      </c>
      <c r="BC36" s="39">
        <v>0</v>
      </c>
    </row>
    <row r="37" spans="1:55" ht="94.5" hidden="1">
      <c r="A37" s="170" t="s">
        <v>934</v>
      </c>
      <c r="B37" s="18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172" t="s">
        <v>416</v>
      </c>
      <c r="D37" s="178">
        <v>0</v>
      </c>
      <c r="E37" s="201">
        <f t="shared" si="17"/>
        <v>0</v>
      </c>
      <c r="F37" s="201">
        <f t="shared" si="4"/>
        <v>0</v>
      </c>
      <c r="G37" s="201">
        <f t="shared" si="5"/>
        <v>0</v>
      </c>
      <c r="H37" s="201">
        <f t="shared" si="6"/>
        <v>0</v>
      </c>
      <c r="I37" s="201">
        <f t="shared" si="7"/>
        <v>0</v>
      </c>
      <c r="J37" s="202">
        <f t="shared" si="47"/>
        <v>0</v>
      </c>
      <c r="K37" s="39">
        <v>0</v>
      </c>
      <c r="L37" s="39">
        <v>0</v>
      </c>
      <c r="M37" s="39">
        <v>0</v>
      </c>
      <c r="N37" s="39">
        <v>0</v>
      </c>
      <c r="O37" s="202">
        <f t="shared" si="49"/>
        <v>0</v>
      </c>
      <c r="P37" s="39">
        <v>0</v>
      </c>
      <c r="Q37" s="39">
        <v>0</v>
      </c>
      <c r="R37" s="39">
        <v>0</v>
      </c>
      <c r="S37" s="39">
        <v>0</v>
      </c>
      <c r="T37" s="202">
        <f t="shared" si="50"/>
        <v>0</v>
      </c>
      <c r="U37" s="39">
        <v>0</v>
      </c>
      <c r="V37" s="247">
        <v>0</v>
      </c>
      <c r="W37" s="247">
        <v>0</v>
      </c>
      <c r="X37" s="39">
        <v>0</v>
      </c>
      <c r="Y37" s="202">
        <f t="shared" si="51"/>
        <v>0</v>
      </c>
      <c r="Z37" s="39">
        <v>0</v>
      </c>
      <c r="AA37" s="39">
        <v>0</v>
      </c>
      <c r="AB37" s="39">
        <v>0</v>
      </c>
      <c r="AC37" s="39">
        <v>0</v>
      </c>
      <c r="AD37" s="178">
        <v>0</v>
      </c>
      <c r="AE37" s="179">
        <f t="shared" si="12"/>
        <v>0</v>
      </c>
      <c r="AF37" s="179">
        <f t="shared" si="13"/>
        <v>0</v>
      </c>
      <c r="AG37" s="179">
        <f t="shared" si="19"/>
        <v>0</v>
      </c>
      <c r="AH37" s="179">
        <f t="shared" si="14"/>
        <v>0</v>
      </c>
      <c r="AI37" s="179">
        <f t="shared" si="15"/>
        <v>0</v>
      </c>
      <c r="AJ37" s="179">
        <f t="shared" si="52"/>
        <v>0</v>
      </c>
      <c r="AK37" s="39">
        <v>0</v>
      </c>
      <c r="AL37" s="39">
        <v>0</v>
      </c>
      <c r="AM37" s="39">
        <v>0</v>
      </c>
      <c r="AN37" s="39">
        <v>0</v>
      </c>
      <c r="AO37" s="179">
        <f t="shared" si="53"/>
        <v>0</v>
      </c>
      <c r="AP37" s="39">
        <v>0</v>
      </c>
      <c r="AQ37" s="39">
        <v>0</v>
      </c>
      <c r="AR37" s="39">
        <v>0</v>
      </c>
      <c r="AS37" s="39">
        <v>0</v>
      </c>
      <c r="AT37" s="179">
        <f t="shared" si="54"/>
        <v>0</v>
      </c>
      <c r="AU37" s="39">
        <v>0</v>
      </c>
      <c r="AV37" s="39">
        <v>0</v>
      </c>
      <c r="AW37" s="39">
        <v>0</v>
      </c>
      <c r="AX37" s="39">
        <v>0</v>
      </c>
      <c r="AY37" s="179">
        <f t="shared" si="55"/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ht="103.5" hidden="1" customHeight="1">
      <c r="A38" s="170" t="s">
        <v>935</v>
      </c>
      <c r="B38" s="18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172" t="s">
        <v>416</v>
      </c>
      <c r="D38" s="178">
        <v>0</v>
      </c>
      <c r="E38" s="201">
        <f t="shared" ref="E38:I40" si="56">J38+O38+T38+Y38</f>
        <v>0</v>
      </c>
      <c r="F38" s="201">
        <f t="shared" si="56"/>
        <v>0</v>
      </c>
      <c r="G38" s="201">
        <f t="shared" si="56"/>
        <v>0</v>
      </c>
      <c r="H38" s="201">
        <f t="shared" si="56"/>
        <v>0</v>
      </c>
      <c r="I38" s="201">
        <f t="shared" si="56"/>
        <v>0</v>
      </c>
      <c r="J38" s="202">
        <f>K38+L38+M38+N38</f>
        <v>0</v>
      </c>
      <c r="K38" s="39">
        <v>0</v>
      </c>
      <c r="L38" s="39">
        <v>0</v>
      </c>
      <c r="M38" s="39">
        <v>0</v>
      </c>
      <c r="N38" s="39">
        <v>0</v>
      </c>
      <c r="O38" s="202">
        <f>P38+Q38+R38+S38</f>
        <v>0</v>
      </c>
      <c r="P38" s="39">
        <v>0</v>
      </c>
      <c r="Q38" s="39">
        <v>0</v>
      </c>
      <c r="R38" s="39">
        <v>0</v>
      </c>
      <c r="S38" s="39">
        <v>0</v>
      </c>
      <c r="T38" s="202">
        <f t="shared" ref="T38:T43" si="57">U38+V38+W38+X38</f>
        <v>0</v>
      </c>
      <c r="U38" s="39">
        <v>0</v>
      </c>
      <c r="V38" s="39">
        <v>0</v>
      </c>
      <c r="W38" s="39">
        <v>0</v>
      </c>
      <c r="X38" s="39">
        <v>0</v>
      </c>
      <c r="Y38" s="202">
        <f>Z38+AA38+AB38+AC38</f>
        <v>0</v>
      </c>
      <c r="Z38" s="39">
        <v>0</v>
      </c>
      <c r="AA38" s="39">
        <v>0</v>
      </c>
      <c r="AB38" s="39">
        <v>0</v>
      </c>
      <c r="AC38" s="39">
        <v>0</v>
      </c>
      <c r="AD38" s="178">
        <v>0</v>
      </c>
      <c r="AE38" s="179">
        <f>AJ38+AO38+AT38+AY38</f>
        <v>0</v>
      </c>
      <c r="AF38" s="179">
        <f>AK38+AP38+AU38+AZ38</f>
        <v>0</v>
      </c>
      <c r="AG38" s="179">
        <f>AL38+AQ38+AV38+BA38</f>
        <v>0</v>
      </c>
      <c r="AH38" s="179">
        <f>AM38+AR38+AW38+BB38</f>
        <v>0</v>
      </c>
      <c r="AI38" s="179">
        <f>AN38+AS38+AX38+BC38</f>
        <v>0</v>
      </c>
      <c r="AJ38" s="179">
        <f>AK38+AL38+AM38+AN38</f>
        <v>0</v>
      </c>
      <c r="AK38" s="39">
        <v>0</v>
      </c>
      <c r="AL38" s="39">
        <v>0</v>
      </c>
      <c r="AM38" s="39">
        <v>0</v>
      </c>
      <c r="AN38" s="39">
        <v>0</v>
      </c>
      <c r="AO38" s="179">
        <f>AP38+AQ38+AR38+AS38</f>
        <v>0</v>
      </c>
      <c r="AP38" s="39">
        <v>0</v>
      </c>
      <c r="AQ38" s="39">
        <v>0</v>
      </c>
      <c r="AR38" s="39">
        <v>0</v>
      </c>
      <c r="AS38" s="39">
        <v>0</v>
      </c>
      <c r="AT38" s="179">
        <f>AU38+AV38+AW38+AX38</f>
        <v>0</v>
      </c>
      <c r="AU38" s="39">
        <v>0</v>
      </c>
      <c r="AV38" s="39">
        <v>0</v>
      </c>
      <c r="AW38" s="39">
        <v>0</v>
      </c>
      <c r="AX38" s="39">
        <v>0</v>
      </c>
      <c r="AY38" s="179">
        <f>AZ38+BA38+BB38+BC38</f>
        <v>0</v>
      </c>
      <c r="AZ38" s="39">
        <v>0</v>
      </c>
      <c r="BA38" s="39">
        <v>0</v>
      </c>
      <c r="BB38" s="39">
        <v>0</v>
      </c>
      <c r="BC38" s="39">
        <v>0</v>
      </c>
    </row>
    <row r="39" spans="1:55" s="271" customFormat="1" ht="116.25" hidden="1" customHeight="1">
      <c r="A39" s="170" t="s">
        <v>936</v>
      </c>
      <c r="B39" s="18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172" t="s">
        <v>416</v>
      </c>
      <c r="D39" s="178">
        <v>0</v>
      </c>
      <c r="E39" s="201">
        <f t="shared" si="56"/>
        <v>0</v>
      </c>
      <c r="F39" s="201">
        <f t="shared" si="56"/>
        <v>0</v>
      </c>
      <c r="G39" s="201">
        <f t="shared" si="56"/>
        <v>0</v>
      </c>
      <c r="H39" s="201">
        <f t="shared" si="56"/>
        <v>0</v>
      </c>
      <c r="I39" s="201">
        <f t="shared" si="56"/>
        <v>0</v>
      </c>
      <c r="J39" s="202">
        <f>K39+L39+M39+N39</f>
        <v>0</v>
      </c>
      <c r="K39" s="39">
        <v>0</v>
      </c>
      <c r="L39" s="39">
        <v>0</v>
      </c>
      <c r="M39" s="39">
        <v>0</v>
      </c>
      <c r="N39" s="39">
        <v>0</v>
      </c>
      <c r="O39" s="202">
        <f>P39+Q39+R39+S39</f>
        <v>0</v>
      </c>
      <c r="P39" s="39">
        <v>0</v>
      </c>
      <c r="Q39" s="39">
        <v>0</v>
      </c>
      <c r="R39" s="39">
        <v>0</v>
      </c>
      <c r="S39" s="39">
        <v>0</v>
      </c>
      <c r="T39" s="202">
        <f t="shared" si="57"/>
        <v>0</v>
      </c>
      <c r="U39" s="39">
        <v>0</v>
      </c>
      <c r="V39" s="39">
        <v>0</v>
      </c>
      <c r="W39" s="39">
        <v>0</v>
      </c>
      <c r="X39" s="39">
        <v>0</v>
      </c>
      <c r="Y39" s="202">
        <f>Z39+AA39+AB39+AC39</f>
        <v>0</v>
      </c>
      <c r="Z39" s="39">
        <v>0</v>
      </c>
      <c r="AA39" s="39">
        <v>0</v>
      </c>
      <c r="AB39" s="39">
        <v>0</v>
      </c>
      <c r="AC39" s="39">
        <v>0</v>
      </c>
      <c r="AD39" s="178">
        <v>0</v>
      </c>
      <c r="AE39" s="179">
        <f t="shared" ref="AE39:AE40" si="58">AJ39+AO39+AT39+AY39</f>
        <v>0</v>
      </c>
      <c r="AF39" s="179">
        <f t="shared" ref="AF39:AF40" si="59">AK39+AP39+AU39+AZ39</f>
        <v>0</v>
      </c>
      <c r="AG39" s="179">
        <f t="shared" ref="AG39:AG40" si="60">AL39+AQ39+AV39+BA39</f>
        <v>0</v>
      </c>
      <c r="AH39" s="179">
        <f t="shared" ref="AH39:AH40" si="61">AM39+AR39+AW39+BB39</f>
        <v>0</v>
      </c>
      <c r="AI39" s="179">
        <f t="shared" ref="AI39:AI40" si="62">AN39+AS39+AX39+BC39</f>
        <v>0</v>
      </c>
      <c r="AJ39" s="179">
        <f t="shared" ref="AJ39:AJ40" si="63">AK39+AL39+AM39+AN39</f>
        <v>0</v>
      </c>
      <c r="AK39" s="39">
        <v>0</v>
      </c>
      <c r="AL39" s="39">
        <v>0</v>
      </c>
      <c r="AM39" s="39">
        <v>0</v>
      </c>
      <c r="AN39" s="39">
        <v>0</v>
      </c>
      <c r="AO39" s="179">
        <f t="shared" ref="AO39:AO40" si="64">AP39+AQ39+AR39+AS39</f>
        <v>0</v>
      </c>
      <c r="AP39" s="39">
        <v>0</v>
      </c>
      <c r="AQ39" s="39">
        <v>0</v>
      </c>
      <c r="AR39" s="39">
        <v>0</v>
      </c>
      <c r="AS39" s="39">
        <v>0</v>
      </c>
      <c r="AT39" s="179">
        <f t="shared" ref="AT39:AT40" si="65">AU39+AV39+AW39+AX39</f>
        <v>0</v>
      </c>
      <c r="AU39" s="39">
        <v>0</v>
      </c>
      <c r="AV39" s="39">
        <v>0</v>
      </c>
      <c r="AW39" s="39">
        <v>0</v>
      </c>
      <c r="AX39" s="39">
        <v>0</v>
      </c>
      <c r="AY39" s="179">
        <f t="shared" ref="AY39:AY40" si="66">AZ39+BA39+BB39+BC39</f>
        <v>0</v>
      </c>
      <c r="AZ39" s="39">
        <v>0</v>
      </c>
      <c r="BA39" s="39">
        <v>0</v>
      </c>
      <c r="BB39" s="39">
        <v>0</v>
      </c>
      <c r="BC39" s="39">
        <v>0</v>
      </c>
    </row>
    <row r="40" spans="1:55" s="271" customFormat="1" ht="134.25" customHeight="1">
      <c r="A40" s="170" t="s">
        <v>931</v>
      </c>
      <c r="B40" s="188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40" s="172" t="s">
        <v>416</v>
      </c>
      <c r="D40" s="178">
        <v>0</v>
      </c>
      <c r="E40" s="201">
        <f t="shared" si="56"/>
        <v>0.11681158999999999</v>
      </c>
      <c r="F40" s="201">
        <f t="shared" si="56"/>
        <v>0</v>
      </c>
      <c r="G40" s="201">
        <f t="shared" si="56"/>
        <v>7.0872740000000004E-2</v>
      </c>
      <c r="H40" s="201">
        <f t="shared" si="56"/>
        <v>4.5938850000000003E-2</v>
      </c>
      <c r="I40" s="201">
        <f t="shared" si="56"/>
        <v>0</v>
      </c>
      <c r="J40" s="202">
        <f>SUM(K40:N40)</f>
        <v>8.8311589999999995E-2</v>
      </c>
      <c r="K40" s="39">
        <v>0</v>
      </c>
      <c r="L40" s="39">
        <f>0.03249441+0.00987833</f>
        <v>4.2372739999999999E-2</v>
      </c>
      <c r="M40" s="39">
        <f>0.012+0.0290225+0.00491635</f>
        <v>4.5938850000000003E-2</v>
      </c>
      <c r="N40" s="39">
        <v>0</v>
      </c>
      <c r="O40" s="202">
        <f>SUM(P40:S40)</f>
        <v>2.8500000000000001E-2</v>
      </c>
      <c r="P40" s="39">
        <v>0</v>
      </c>
      <c r="Q40" s="39">
        <v>2.8500000000000001E-2</v>
      </c>
      <c r="R40" s="39">
        <v>0</v>
      </c>
      <c r="S40" s="39">
        <v>0</v>
      </c>
      <c r="T40" s="202">
        <f t="shared" si="57"/>
        <v>0</v>
      </c>
      <c r="U40" s="39">
        <v>0</v>
      </c>
      <c r="V40" s="39">
        <v>0</v>
      </c>
      <c r="W40" s="39">
        <v>0</v>
      </c>
      <c r="X40" s="39">
        <v>0</v>
      </c>
      <c r="Y40" s="202">
        <f>Z40+AA40+AB40+AC40</f>
        <v>0</v>
      </c>
      <c r="Z40" s="39">
        <v>0</v>
      </c>
      <c r="AA40" s="39">
        <v>0</v>
      </c>
      <c r="AB40" s="39">
        <v>0</v>
      </c>
      <c r="AC40" s="39">
        <v>0</v>
      </c>
      <c r="AD40" s="178">
        <v>0</v>
      </c>
      <c r="AE40" s="179">
        <f t="shared" si="58"/>
        <v>0.13965511999999999</v>
      </c>
      <c r="AF40" s="179">
        <f t="shared" si="59"/>
        <v>6.0000000000000001E-3</v>
      </c>
      <c r="AG40" s="179">
        <f t="shared" si="60"/>
        <v>7.0872740000000004E-2</v>
      </c>
      <c r="AH40" s="179">
        <f t="shared" si="61"/>
        <v>6.2782379999999999E-2</v>
      </c>
      <c r="AI40" s="179">
        <f t="shared" si="62"/>
        <v>0</v>
      </c>
      <c r="AJ40" s="179">
        <f t="shared" si="63"/>
        <v>0.11115512</v>
      </c>
      <c r="AK40" s="39">
        <v>6.0000000000000001E-3</v>
      </c>
      <c r="AL40" s="39">
        <v>4.2372739999999999E-2</v>
      </c>
      <c r="AM40" s="39">
        <v>6.2782379999999999E-2</v>
      </c>
      <c r="AN40" s="39">
        <v>0</v>
      </c>
      <c r="AO40" s="179">
        <f t="shared" si="64"/>
        <v>2.8500000000000001E-2</v>
      </c>
      <c r="AP40" s="39">
        <v>0</v>
      </c>
      <c r="AQ40" s="39">
        <v>2.8500000000000001E-2</v>
      </c>
      <c r="AR40" s="39">
        <v>0</v>
      </c>
      <c r="AS40" s="39">
        <v>0</v>
      </c>
      <c r="AT40" s="179">
        <f t="shared" si="65"/>
        <v>0</v>
      </c>
      <c r="AU40" s="39">
        <v>0</v>
      </c>
      <c r="AV40" s="39">
        <v>0</v>
      </c>
      <c r="AW40" s="39">
        <v>0</v>
      </c>
      <c r="AX40" s="39">
        <v>0</v>
      </c>
      <c r="AY40" s="179">
        <f t="shared" si="66"/>
        <v>0</v>
      </c>
      <c r="AZ40" s="39">
        <v>0</v>
      </c>
      <c r="BA40" s="39">
        <v>0</v>
      </c>
      <c r="BB40" s="39">
        <v>0</v>
      </c>
      <c r="BC40" s="39">
        <v>0</v>
      </c>
    </row>
    <row r="41" spans="1:55" s="349" customFormat="1" ht="134.25" customHeight="1">
      <c r="A41" s="170" t="s">
        <v>932</v>
      </c>
      <c r="B41" s="18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172" t="s">
        <v>416</v>
      </c>
      <c r="D41" s="178">
        <v>1</v>
      </c>
      <c r="E41" s="201">
        <f t="shared" ref="E41" si="67">J41+O41+T41+Y41</f>
        <v>0.21255559000000002</v>
      </c>
      <c r="F41" s="201">
        <f t="shared" ref="F41" si="68">K41+P41+U41+Z41</f>
        <v>4.2000000000000003E-2</v>
      </c>
      <c r="G41" s="201">
        <f t="shared" ref="G41" si="69">L41+Q41+V41+AA41</f>
        <v>5.9427239999999999E-2</v>
      </c>
      <c r="H41" s="201">
        <f t="shared" ref="H41" si="70">M41+R41+W41+AB41</f>
        <v>0.11112835</v>
      </c>
      <c r="I41" s="201">
        <f t="shared" ref="I41" si="71">N41+S41+X41+AC41</f>
        <v>0</v>
      </c>
      <c r="J41" s="202">
        <f>SUM(K41:N41)</f>
        <v>0</v>
      </c>
      <c r="K41" s="39">
        <v>0</v>
      </c>
      <c r="L41" s="39">
        <v>0</v>
      </c>
      <c r="M41" s="39">
        <v>0</v>
      </c>
      <c r="N41" s="39">
        <v>0</v>
      </c>
      <c r="O41" s="202">
        <f>SUM(P41:S41)</f>
        <v>0.21255559000000002</v>
      </c>
      <c r="P41" s="39">
        <v>4.2000000000000003E-2</v>
      </c>
      <c r="Q41" s="39">
        <v>5.9427239999999999E-2</v>
      </c>
      <c r="R41" s="39">
        <v>0.11112835</v>
      </c>
      <c r="S41" s="39">
        <v>0</v>
      </c>
      <c r="T41" s="202">
        <f t="shared" si="57"/>
        <v>0</v>
      </c>
      <c r="U41" s="39">
        <v>0</v>
      </c>
      <c r="V41" s="39">
        <v>0</v>
      </c>
      <c r="W41" s="39">
        <v>0</v>
      </c>
      <c r="X41" s="39">
        <v>0</v>
      </c>
      <c r="Y41" s="202">
        <f>Z41+AA41+AB41+AC41</f>
        <v>0</v>
      </c>
      <c r="Z41" s="39">
        <v>0</v>
      </c>
      <c r="AA41" s="39">
        <v>0</v>
      </c>
      <c r="AB41" s="39">
        <v>0</v>
      </c>
      <c r="AC41" s="39">
        <v>0</v>
      </c>
      <c r="AD41" s="178">
        <v>0</v>
      </c>
      <c r="AE41" s="179">
        <f t="shared" ref="AE41" si="72">AJ41+AO41+AT41+AY41</f>
        <v>0.19352241000000001</v>
      </c>
      <c r="AF41" s="179">
        <f t="shared" ref="AF41" si="73">AK41+AP41+AU41+AZ41</f>
        <v>0.10091544999999999</v>
      </c>
      <c r="AG41" s="179">
        <f t="shared" ref="AG41" si="74">AL41+AQ41+AV41+BA41</f>
        <v>0</v>
      </c>
      <c r="AH41" s="179">
        <f t="shared" ref="AH41" si="75">AM41+AR41+AW41+BB41</f>
        <v>9.2606960000000002E-2</v>
      </c>
      <c r="AI41" s="179">
        <f t="shared" ref="AI41" si="76">AN41+AS41+AX41+BC41</f>
        <v>0</v>
      </c>
      <c r="AJ41" s="179">
        <f t="shared" ref="AJ41" si="77">AK41+AL41+AM41+AN41</f>
        <v>3.5999999999999997E-2</v>
      </c>
      <c r="AK41" s="39">
        <v>3.5999999999999997E-2</v>
      </c>
      <c r="AL41" s="39">
        <v>0</v>
      </c>
      <c r="AM41" s="39">
        <v>0</v>
      </c>
      <c r="AN41" s="39">
        <v>0</v>
      </c>
      <c r="AO41" s="179">
        <f t="shared" ref="AO41" si="78">AP41+AQ41+AR41+AS41</f>
        <v>0.15752241</v>
      </c>
      <c r="AP41" s="39">
        <v>6.491545E-2</v>
      </c>
      <c r="AQ41" s="39">
        <v>0</v>
      </c>
      <c r="AR41" s="39">
        <v>9.2606960000000002E-2</v>
      </c>
      <c r="AS41" s="39">
        <v>0</v>
      </c>
      <c r="AT41" s="179">
        <f t="shared" ref="AT41" si="79">AU41+AV41+AW41+AX41</f>
        <v>0</v>
      </c>
      <c r="AU41" s="39">
        <v>0</v>
      </c>
      <c r="AV41" s="39">
        <v>0</v>
      </c>
      <c r="AW41" s="39">
        <v>0</v>
      </c>
      <c r="AX41" s="39">
        <v>0</v>
      </c>
      <c r="AY41" s="179">
        <f t="shared" ref="AY41" si="80">AZ41+BA41+BB41+BC41</f>
        <v>0</v>
      </c>
      <c r="AZ41" s="39">
        <v>0</v>
      </c>
      <c r="BA41" s="39">
        <v>0</v>
      </c>
      <c r="BB41" s="39">
        <v>0</v>
      </c>
      <c r="BC41" s="39">
        <v>0</v>
      </c>
    </row>
    <row r="42" spans="1:55" ht="81.75" customHeight="1">
      <c r="A42" s="170" t="s">
        <v>826</v>
      </c>
      <c r="B42" s="188" t="s">
        <v>430</v>
      </c>
      <c r="C42" s="172" t="str">
        <f>'10'!C36</f>
        <v>J_МСК_19</v>
      </c>
      <c r="D42" s="178">
        <f>'10'!G36</f>
        <v>0</v>
      </c>
      <c r="E42" s="201">
        <f>SUM(F42:I42)</f>
        <v>4.1520322400000005</v>
      </c>
      <c r="F42" s="201">
        <f t="shared" si="4"/>
        <v>0.16200000000000001</v>
      </c>
      <c r="G42" s="201">
        <f t="shared" si="5"/>
        <v>1.25172711</v>
      </c>
      <c r="H42" s="201">
        <f t="shared" si="6"/>
        <v>2.7383051300000001</v>
      </c>
      <c r="I42" s="201">
        <f t="shared" si="7"/>
        <v>0</v>
      </c>
      <c r="J42" s="202">
        <f>K42+L42+M42+N42</f>
        <v>3.3568541100000004</v>
      </c>
      <c r="K42" s="39">
        <f>SUM(K43:K57)</f>
        <v>0</v>
      </c>
      <c r="L42" s="39">
        <f t="shared" ref="L42:N42" si="81">SUM(L43:L57)</f>
        <v>0.96400922000000011</v>
      </c>
      <c r="M42" s="39">
        <f t="shared" si="81"/>
        <v>2.3928448900000001</v>
      </c>
      <c r="N42" s="39">
        <f t="shared" si="81"/>
        <v>0</v>
      </c>
      <c r="O42" s="202">
        <f>P42+Q42+R42+S42</f>
        <v>0.79517812999999993</v>
      </c>
      <c r="P42" s="39">
        <f>SUM(P43:P57)</f>
        <v>0.16200000000000001</v>
      </c>
      <c r="Q42" s="39">
        <f t="shared" ref="Q42:S42" si="82">SUM(Q43:Q57)</f>
        <v>0.28771788999999998</v>
      </c>
      <c r="R42" s="39">
        <f t="shared" si="82"/>
        <v>0.34546023999999997</v>
      </c>
      <c r="S42" s="39">
        <f t="shared" si="82"/>
        <v>0</v>
      </c>
      <c r="T42" s="202">
        <f t="shared" si="57"/>
        <v>0</v>
      </c>
      <c r="U42" s="39">
        <f>SUM(U43:U53)</f>
        <v>0</v>
      </c>
      <c r="V42" s="39">
        <f t="shared" ref="V42:X42" si="83">SUM(V43:V53)</f>
        <v>0</v>
      </c>
      <c r="W42" s="39">
        <f t="shared" si="83"/>
        <v>0</v>
      </c>
      <c r="X42" s="39">
        <f t="shared" si="83"/>
        <v>0</v>
      </c>
      <c r="Y42" s="202">
        <f>Z42+AA42+AC42+AB42</f>
        <v>0</v>
      </c>
      <c r="Z42" s="39">
        <f>SUM(Z43:Z53)</f>
        <v>0</v>
      </c>
      <c r="AA42" s="39">
        <f t="shared" ref="AA42:AC42" si="84">SUM(AA43:AA53)</f>
        <v>0</v>
      </c>
      <c r="AB42" s="39">
        <f t="shared" si="84"/>
        <v>0</v>
      </c>
      <c r="AC42" s="39">
        <f t="shared" si="84"/>
        <v>0</v>
      </c>
      <c r="AD42" s="178">
        <f>'12'!H35</f>
        <v>0</v>
      </c>
      <c r="AE42" s="179">
        <f>SUM(AF42:AH42)</f>
        <v>2.3034144900000002</v>
      </c>
      <c r="AF42" s="179">
        <f t="shared" si="13"/>
        <v>0.22366667000000001</v>
      </c>
      <c r="AG42" s="179">
        <f t="shared" si="19"/>
        <v>0.52324905999999993</v>
      </c>
      <c r="AH42" s="179">
        <f t="shared" si="14"/>
        <v>1.5564987600000002</v>
      </c>
      <c r="AI42" s="179">
        <f t="shared" si="15"/>
        <v>0</v>
      </c>
      <c r="AJ42" s="179">
        <f>SUM(AK42:AN42)</f>
        <v>1.7209754100000001</v>
      </c>
      <c r="AK42" s="179">
        <f>SUM(AK43:AK57)</f>
        <v>0.21916667000000001</v>
      </c>
      <c r="AL42" s="179">
        <f t="shared" ref="AL42:AN42" si="85">SUM(AL43:AL57)</f>
        <v>0.23319351999999999</v>
      </c>
      <c r="AM42" s="179">
        <f t="shared" si="85"/>
        <v>1.26861522</v>
      </c>
      <c r="AN42" s="179">
        <f t="shared" si="85"/>
        <v>0</v>
      </c>
      <c r="AO42" s="179">
        <f>SUM(AP42:AS42)</f>
        <v>0.58243908000000011</v>
      </c>
      <c r="AP42" s="179">
        <f>SUM(AP43:AP57)</f>
        <v>4.4999999999999997E-3</v>
      </c>
      <c r="AQ42" s="179">
        <f t="shared" ref="AQ42:AS42" si="86">SUM(AQ43:AQ57)</f>
        <v>0.29005554</v>
      </c>
      <c r="AR42" s="179">
        <f t="shared" si="86"/>
        <v>0.28788354000000005</v>
      </c>
      <c r="AS42" s="179">
        <f t="shared" si="86"/>
        <v>0</v>
      </c>
      <c r="AT42" s="179">
        <f>SUM(AU42:AX42)</f>
        <v>0</v>
      </c>
      <c r="AU42" s="179">
        <f>SUM(AU43:AU53)</f>
        <v>0</v>
      </c>
      <c r="AV42" s="179">
        <f t="shared" ref="AV42:AX42" si="87">SUM(AV43:AV53)</f>
        <v>0</v>
      </c>
      <c r="AW42" s="179">
        <f t="shared" si="87"/>
        <v>0</v>
      </c>
      <c r="AX42" s="179">
        <f t="shared" si="87"/>
        <v>0</v>
      </c>
      <c r="AY42" s="179">
        <f>SUM(AZ42:BC42)</f>
        <v>0</v>
      </c>
      <c r="AZ42" s="179">
        <f>SUM(AZ43:AZ53)</f>
        <v>0</v>
      </c>
      <c r="BA42" s="179">
        <f t="shared" ref="BA42:BC42" si="88">SUM(BA43:BA53)</f>
        <v>0</v>
      </c>
      <c r="BB42" s="179">
        <f t="shared" si="88"/>
        <v>0</v>
      </c>
      <c r="BC42" s="179">
        <f t="shared" si="88"/>
        <v>0</v>
      </c>
    </row>
    <row r="43" spans="1:55" ht="81.75" hidden="1" customHeight="1">
      <c r="A43" s="170" t="s">
        <v>937</v>
      </c>
      <c r="B43" s="188">
        <f>'10'!B37</f>
        <v>0</v>
      </c>
      <c r="C43" s="172" t="s">
        <v>416</v>
      </c>
      <c r="D43" s="178">
        <v>0</v>
      </c>
      <c r="E43" s="201">
        <f>F43+G43+H43+I43</f>
        <v>0</v>
      </c>
      <c r="F43" s="201">
        <f>K43+P43+U43+Z43</f>
        <v>0</v>
      </c>
      <c r="G43" s="201">
        <f>L43+Q43+V43+AA43</f>
        <v>0</v>
      </c>
      <c r="H43" s="201">
        <f>M43+R43+W43+AB43</f>
        <v>0</v>
      </c>
      <c r="I43" s="201">
        <f>N43+S43+X43+AC43</f>
        <v>0</v>
      </c>
      <c r="J43" s="202">
        <f>K43+L43+M43+N43</f>
        <v>0</v>
      </c>
      <c r="K43" s="39">
        <v>0</v>
      </c>
      <c r="L43" s="39">
        <v>0</v>
      </c>
      <c r="M43" s="39">
        <v>0</v>
      </c>
      <c r="N43" s="39">
        <v>0</v>
      </c>
      <c r="O43" s="202">
        <f>P43+Q43+R43+S43</f>
        <v>0</v>
      </c>
      <c r="P43" s="39">
        <v>0</v>
      </c>
      <c r="Q43" s="39">
        <v>0</v>
      </c>
      <c r="R43" s="39">
        <v>0</v>
      </c>
      <c r="S43" s="39">
        <v>0</v>
      </c>
      <c r="T43" s="202">
        <f t="shared" si="57"/>
        <v>0</v>
      </c>
      <c r="U43" s="39">
        <v>0</v>
      </c>
      <c r="V43" s="39">
        <v>0</v>
      </c>
      <c r="W43" s="39">
        <v>0</v>
      </c>
      <c r="X43" s="39">
        <v>0</v>
      </c>
      <c r="Y43" s="202">
        <f>Z43+AA43+AB43+AC43</f>
        <v>0</v>
      </c>
      <c r="Z43" s="39">
        <v>0</v>
      </c>
      <c r="AA43" s="39">
        <v>0</v>
      </c>
      <c r="AB43" s="39">
        <v>0</v>
      </c>
      <c r="AC43" s="39">
        <v>0</v>
      </c>
      <c r="AD43" s="178">
        <v>0</v>
      </c>
      <c r="AE43" s="179">
        <f t="shared" si="12"/>
        <v>0</v>
      </c>
      <c r="AF43" s="179">
        <f t="shared" si="13"/>
        <v>0</v>
      </c>
      <c r="AG43" s="179">
        <f t="shared" si="19"/>
        <v>0</v>
      </c>
      <c r="AH43" s="179">
        <f t="shared" si="14"/>
        <v>0</v>
      </c>
      <c r="AI43" s="179">
        <f t="shared" si="15"/>
        <v>0</v>
      </c>
      <c r="AJ43" s="179">
        <f t="shared" ref="AJ43:AJ44" si="89">AK43+AL43+AM43+AN43</f>
        <v>0</v>
      </c>
      <c r="AK43" s="39">
        <v>0</v>
      </c>
      <c r="AL43" s="39">
        <v>0</v>
      </c>
      <c r="AM43" s="39">
        <v>0</v>
      </c>
      <c r="AN43" s="39">
        <v>0</v>
      </c>
      <c r="AO43" s="179">
        <f t="shared" ref="AO43:AO44" si="90">AP43+AQ43+AR43+AS43</f>
        <v>0</v>
      </c>
      <c r="AP43" s="39">
        <v>0</v>
      </c>
      <c r="AQ43" s="39">
        <v>0</v>
      </c>
      <c r="AR43" s="39">
        <v>0</v>
      </c>
      <c r="AS43" s="39">
        <v>0</v>
      </c>
      <c r="AT43" s="179">
        <f t="shared" ref="AT43:AT46" si="91">AU43+AV43+AW43+AX43</f>
        <v>0</v>
      </c>
      <c r="AU43" s="39">
        <v>0</v>
      </c>
      <c r="AV43" s="39">
        <v>0</v>
      </c>
      <c r="AW43" s="39">
        <v>0</v>
      </c>
      <c r="AX43" s="39">
        <v>0</v>
      </c>
      <c r="AY43" s="179">
        <f t="shared" ref="AY43:AY46" si="92">AZ43+BA43+BB43+BC43</f>
        <v>0</v>
      </c>
      <c r="AZ43" s="39">
        <v>0</v>
      </c>
      <c r="BA43" s="39">
        <v>0</v>
      </c>
      <c r="BB43" s="39">
        <v>0</v>
      </c>
      <c r="BC43" s="39">
        <v>0</v>
      </c>
    </row>
    <row r="44" spans="1:55" ht="93.75" hidden="1" customHeight="1">
      <c r="A44" s="170" t="s">
        <v>938</v>
      </c>
      <c r="B44" s="188">
        <f>'10'!B38</f>
        <v>0</v>
      </c>
      <c r="C44" s="172" t="s">
        <v>416</v>
      </c>
      <c r="D44" s="178">
        <v>0</v>
      </c>
      <c r="E44" s="201">
        <f t="shared" ref="E44:E52" si="93">F44+G44+H44+I44</f>
        <v>0</v>
      </c>
      <c r="F44" s="201">
        <f t="shared" ref="F44:F74" si="94">K44+P44+U44+Z44</f>
        <v>0</v>
      </c>
      <c r="G44" s="201">
        <f t="shared" ref="G44:G74" si="95">L44+Q44+V44+AA44</f>
        <v>0</v>
      </c>
      <c r="H44" s="201">
        <f t="shared" ref="H44:H52" si="96">M44+R44+W44+AB44</f>
        <v>0</v>
      </c>
      <c r="I44" s="201">
        <f t="shared" ref="I44:I52" si="97">N44+S44+X44+AC44</f>
        <v>0</v>
      </c>
      <c r="J44" s="202">
        <f t="shared" ref="J44:J52" si="98">K44+L44+M44+N44</f>
        <v>0</v>
      </c>
      <c r="K44" s="39">
        <v>0</v>
      </c>
      <c r="L44" s="39">
        <v>0</v>
      </c>
      <c r="M44" s="39">
        <v>0</v>
      </c>
      <c r="N44" s="39">
        <v>0</v>
      </c>
      <c r="O44" s="202">
        <f t="shared" ref="O44:O52" si="99">P44+Q44+R44+S44</f>
        <v>0</v>
      </c>
      <c r="P44" s="39">
        <v>0</v>
      </c>
      <c r="Q44" s="39">
        <v>0</v>
      </c>
      <c r="R44" s="39">
        <v>0</v>
      </c>
      <c r="S44" s="39">
        <v>0</v>
      </c>
      <c r="T44" s="202">
        <f t="shared" ref="T44:T52" si="100">U44+V44+W44+X44</f>
        <v>0</v>
      </c>
      <c r="U44" s="39">
        <v>0</v>
      </c>
      <c r="V44" s="39">
        <v>0</v>
      </c>
      <c r="W44" s="39">
        <v>0</v>
      </c>
      <c r="X44" s="39">
        <v>0</v>
      </c>
      <c r="Y44" s="202">
        <f t="shared" ref="Y44:Y74" si="101">Z44+AA44+AB44+AC44</f>
        <v>0</v>
      </c>
      <c r="Z44" s="39">
        <v>0</v>
      </c>
      <c r="AA44" s="39">
        <v>0</v>
      </c>
      <c r="AB44" s="39">
        <v>0</v>
      </c>
      <c r="AC44" s="39">
        <v>0</v>
      </c>
      <c r="AD44" s="178">
        <v>0</v>
      </c>
      <c r="AE44" s="179">
        <f t="shared" si="12"/>
        <v>0</v>
      </c>
      <c r="AF44" s="179">
        <f t="shared" si="13"/>
        <v>0</v>
      </c>
      <c r="AG44" s="179">
        <f t="shared" si="19"/>
        <v>0</v>
      </c>
      <c r="AH44" s="179">
        <f t="shared" si="14"/>
        <v>0</v>
      </c>
      <c r="AI44" s="179">
        <f t="shared" si="15"/>
        <v>0</v>
      </c>
      <c r="AJ44" s="179">
        <f t="shared" si="89"/>
        <v>0</v>
      </c>
      <c r="AK44" s="39">
        <v>0</v>
      </c>
      <c r="AL44" s="39">
        <v>0</v>
      </c>
      <c r="AM44" s="39">
        <v>0</v>
      </c>
      <c r="AN44" s="39">
        <v>0</v>
      </c>
      <c r="AO44" s="179">
        <f t="shared" si="90"/>
        <v>0</v>
      </c>
      <c r="AP44" s="39">
        <v>0</v>
      </c>
      <c r="AQ44" s="39">
        <v>0</v>
      </c>
      <c r="AR44" s="39">
        <v>0</v>
      </c>
      <c r="AS44" s="39">
        <v>0</v>
      </c>
      <c r="AT44" s="179">
        <f t="shared" si="91"/>
        <v>0</v>
      </c>
      <c r="AU44" s="39">
        <v>0</v>
      </c>
      <c r="AV44" s="39">
        <v>0</v>
      </c>
      <c r="AW44" s="39">
        <v>0</v>
      </c>
      <c r="AX44" s="39">
        <v>0</v>
      </c>
      <c r="AY44" s="179">
        <f t="shared" si="92"/>
        <v>0</v>
      </c>
      <c r="AZ44" s="39">
        <v>0</v>
      </c>
      <c r="BA44" s="39">
        <v>0</v>
      </c>
      <c r="BB44" s="39">
        <v>0</v>
      </c>
      <c r="BC44" s="39">
        <v>0</v>
      </c>
    </row>
    <row r="45" spans="1:55" ht="115.5" hidden="1" customHeight="1">
      <c r="A45" s="170" t="s">
        <v>939</v>
      </c>
      <c r="B45" s="188">
        <f>'10'!B39</f>
        <v>0</v>
      </c>
      <c r="C45" s="172" t="s">
        <v>416</v>
      </c>
      <c r="D45" s="178">
        <v>0</v>
      </c>
      <c r="E45" s="201">
        <f t="shared" si="93"/>
        <v>0</v>
      </c>
      <c r="F45" s="201">
        <f t="shared" si="94"/>
        <v>0</v>
      </c>
      <c r="G45" s="201">
        <f t="shared" si="95"/>
        <v>0</v>
      </c>
      <c r="H45" s="201">
        <f t="shared" si="96"/>
        <v>0</v>
      </c>
      <c r="I45" s="201">
        <f t="shared" si="97"/>
        <v>0</v>
      </c>
      <c r="J45" s="202">
        <f t="shared" si="98"/>
        <v>0</v>
      </c>
      <c r="K45" s="39">
        <v>0</v>
      </c>
      <c r="L45" s="39">
        <v>0</v>
      </c>
      <c r="M45" s="39">
        <v>0</v>
      </c>
      <c r="N45" s="39">
        <v>0</v>
      </c>
      <c r="O45" s="202">
        <f t="shared" si="99"/>
        <v>0</v>
      </c>
      <c r="P45" s="39">
        <v>0</v>
      </c>
      <c r="Q45" s="39">
        <v>0</v>
      </c>
      <c r="R45" s="39">
        <v>0</v>
      </c>
      <c r="S45" s="39">
        <v>0</v>
      </c>
      <c r="T45" s="202">
        <f t="shared" si="100"/>
        <v>0</v>
      </c>
      <c r="U45" s="39">
        <v>0</v>
      </c>
      <c r="V45" s="39">
        <v>0</v>
      </c>
      <c r="W45" s="39">
        <v>0</v>
      </c>
      <c r="X45" s="39">
        <v>0</v>
      </c>
      <c r="Y45" s="202">
        <f t="shared" si="101"/>
        <v>0</v>
      </c>
      <c r="Z45" s="39">
        <v>0</v>
      </c>
      <c r="AA45" s="39">
        <v>0</v>
      </c>
      <c r="AB45" s="39">
        <v>0</v>
      </c>
      <c r="AC45" s="39">
        <v>0</v>
      </c>
      <c r="AD45" s="178">
        <v>0</v>
      </c>
      <c r="AE45" s="179">
        <f t="shared" si="12"/>
        <v>0</v>
      </c>
      <c r="AF45" s="179">
        <f t="shared" si="13"/>
        <v>0</v>
      </c>
      <c r="AG45" s="179">
        <f t="shared" si="19"/>
        <v>0</v>
      </c>
      <c r="AH45" s="179">
        <f t="shared" si="14"/>
        <v>0</v>
      </c>
      <c r="AI45" s="179">
        <f t="shared" si="15"/>
        <v>0</v>
      </c>
      <c r="AJ45" s="179">
        <f>AK45+AL45+AM45+AN45</f>
        <v>0</v>
      </c>
      <c r="AK45" s="39">
        <v>0</v>
      </c>
      <c r="AL45" s="39">
        <v>0</v>
      </c>
      <c r="AM45" s="39">
        <v>0</v>
      </c>
      <c r="AN45" s="39">
        <v>0</v>
      </c>
      <c r="AO45" s="179">
        <f>AP45+AQ45+AR45+AS45</f>
        <v>0</v>
      </c>
      <c r="AP45" s="39">
        <v>0</v>
      </c>
      <c r="AQ45" s="39">
        <v>0</v>
      </c>
      <c r="AR45" s="39">
        <v>0</v>
      </c>
      <c r="AS45" s="39">
        <v>0</v>
      </c>
      <c r="AT45" s="179">
        <f t="shared" si="91"/>
        <v>0</v>
      </c>
      <c r="AU45" s="39">
        <v>0</v>
      </c>
      <c r="AV45" s="39">
        <v>0</v>
      </c>
      <c r="AW45" s="39">
        <v>0</v>
      </c>
      <c r="AX45" s="39">
        <v>0</v>
      </c>
      <c r="AY45" s="179">
        <f t="shared" si="92"/>
        <v>0</v>
      </c>
      <c r="AZ45" s="39">
        <v>0</v>
      </c>
      <c r="BA45" s="39">
        <v>0</v>
      </c>
      <c r="BB45" s="39">
        <v>0</v>
      </c>
      <c r="BC45" s="39">
        <v>0</v>
      </c>
    </row>
    <row r="46" spans="1:55" ht="62.25" hidden="1" customHeight="1">
      <c r="A46" s="170" t="s">
        <v>940</v>
      </c>
      <c r="B46" s="188">
        <f>'10'!B40</f>
        <v>0</v>
      </c>
      <c r="C46" s="172" t="s">
        <v>416</v>
      </c>
      <c r="D46" s="178">
        <v>0</v>
      </c>
      <c r="E46" s="201">
        <f t="shared" si="93"/>
        <v>0</v>
      </c>
      <c r="F46" s="201">
        <f t="shared" si="94"/>
        <v>0</v>
      </c>
      <c r="G46" s="201">
        <f t="shared" si="95"/>
        <v>0</v>
      </c>
      <c r="H46" s="201">
        <f t="shared" si="96"/>
        <v>0</v>
      </c>
      <c r="I46" s="201">
        <f t="shared" si="97"/>
        <v>0</v>
      </c>
      <c r="J46" s="202">
        <f t="shared" si="98"/>
        <v>0</v>
      </c>
      <c r="K46" s="39">
        <v>0</v>
      </c>
      <c r="L46" s="39">
        <v>0</v>
      </c>
      <c r="M46" s="39">
        <v>0</v>
      </c>
      <c r="N46" s="39">
        <v>0</v>
      </c>
      <c r="O46" s="202">
        <f t="shared" si="99"/>
        <v>0</v>
      </c>
      <c r="P46" s="39">
        <v>0</v>
      </c>
      <c r="Q46" s="39">
        <v>0</v>
      </c>
      <c r="R46" s="39">
        <v>0</v>
      </c>
      <c r="S46" s="39">
        <v>0</v>
      </c>
      <c r="T46" s="202">
        <f t="shared" si="100"/>
        <v>0</v>
      </c>
      <c r="U46" s="39">
        <v>0</v>
      </c>
      <c r="V46" s="39">
        <v>0</v>
      </c>
      <c r="W46" s="39">
        <v>0</v>
      </c>
      <c r="X46" s="39">
        <v>0</v>
      </c>
      <c r="Y46" s="202">
        <f t="shared" si="101"/>
        <v>0</v>
      </c>
      <c r="Z46" s="39">
        <v>0</v>
      </c>
      <c r="AA46" s="39">
        <v>0</v>
      </c>
      <c r="AB46" s="39">
        <v>0</v>
      </c>
      <c r="AC46" s="39">
        <v>0</v>
      </c>
      <c r="AD46" s="178">
        <v>0</v>
      </c>
      <c r="AE46" s="179">
        <f t="shared" si="12"/>
        <v>0</v>
      </c>
      <c r="AF46" s="179">
        <f t="shared" si="13"/>
        <v>0</v>
      </c>
      <c r="AG46" s="179">
        <f t="shared" si="19"/>
        <v>0</v>
      </c>
      <c r="AH46" s="179">
        <f t="shared" si="14"/>
        <v>0</v>
      </c>
      <c r="AI46" s="179">
        <f t="shared" si="15"/>
        <v>0</v>
      </c>
      <c r="AJ46" s="179">
        <f>AK46+AL46+AM46+AN46</f>
        <v>0</v>
      </c>
      <c r="AK46" s="39">
        <v>0</v>
      </c>
      <c r="AL46" s="39">
        <v>0</v>
      </c>
      <c r="AM46" s="39">
        <v>0</v>
      </c>
      <c r="AN46" s="39">
        <v>0</v>
      </c>
      <c r="AO46" s="179">
        <f>AP46+AQ46+AR46+AS46</f>
        <v>0</v>
      </c>
      <c r="AP46" s="39">
        <v>0</v>
      </c>
      <c r="AQ46" s="39">
        <v>0</v>
      </c>
      <c r="AR46" s="39">
        <v>0</v>
      </c>
      <c r="AS46" s="39">
        <v>0</v>
      </c>
      <c r="AT46" s="179">
        <f t="shared" si="91"/>
        <v>0</v>
      </c>
      <c r="AU46" s="39">
        <v>0</v>
      </c>
      <c r="AV46" s="39">
        <v>0</v>
      </c>
      <c r="AW46" s="39">
        <v>0</v>
      </c>
      <c r="AX46" s="39">
        <v>0</v>
      </c>
      <c r="AY46" s="179">
        <f t="shared" si="92"/>
        <v>0</v>
      </c>
      <c r="AZ46" s="39">
        <v>0</v>
      </c>
      <c r="BA46" s="39">
        <v>0</v>
      </c>
      <c r="BB46" s="39">
        <v>0</v>
      </c>
      <c r="BC46" s="39">
        <v>0</v>
      </c>
    </row>
    <row r="47" spans="1:55" ht="104.25" hidden="1" customHeight="1">
      <c r="A47" s="170" t="s">
        <v>941</v>
      </c>
      <c r="B47" s="188">
        <f>'10'!B41</f>
        <v>0</v>
      </c>
      <c r="C47" s="172" t="s">
        <v>416</v>
      </c>
      <c r="D47" s="178">
        <v>0</v>
      </c>
      <c r="E47" s="201">
        <f t="shared" si="93"/>
        <v>0</v>
      </c>
      <c r="F47" s="201">
        <f t="shared" si="94"/>
        <v>0</v>
      </c>
      <c r="G47" s="201">
        <f t="shared" si="95"/>
        <v>0</v>
      </c>
      <c r="H47" s="201">
        <f t="shared" si="96"/>
        <v>0</v>
      </c>
      <c r="I47" s="201">
        <f t="shared" si="97"/>
        <v>0</v>
      </c>
      <c r="J47" s="202">
        <f t="shared" si="98"/>
        <v>0</v>
      </c>
      <c r="K47" s="39">
        <v>0</v>
      </c>
      <c r="L47" s="39">
        <f>'10'!J41</f>
        <v>0</v>
      </c>
      <c r="M47" s="39">
        <v>0</v>
      </c>
      <c r="N47" s="39">
        <v>0</v>
      </c>
      <c r="O47" s="202">
        <f t="shared" si="99"/>
        <v>0</v>
      </c>
      <c r="P47" s="39">
        <v>0</v>
      </c>
      <c r="Q47" s="39">
        <v>0</v>
      </c>
      <c r="R47" s="39">
        <v>0</v>
      </c>
      <c r="S47" s="39">
        <v>0</v>
      </c>
      <c r="T47" s="202">
        <f t="shared" si="100"/>
        <v>0</v>
      </c>
      <c r="U47" s="39">
        <v>0</v>
      </c>
      <c r="V47" s="39">
        <v>0</v>
      </c>
      <c r="W47" s="39">
        <v>0</v>
      </c>
      <c r="X47" s="39">
        <v>0</v>
      </c>
      <c r="Y47" s="202">
        <f t="shared" si="101"/>
        <v>0</v>
      </c>
      <c r="Z47" s="39">
        <v>0</v>
      </c>
      <c r="AA47" s="39">
        <v>0</v>
      </c>
      <c r="AB47" s="39">
        <v>0</v>
      </c>
      <c r="AC47" s="39">
        <v>0</v>
      </c>
      <c r="AD47" s="178">
        <v>0</v>
      </c>
      <c r="AE47" s="179">
        <f t="shared" si="12"/>
        <v>0</v>
      </c>
      <c r="AF47" s="179">
        <f t="shared" si="13"/>
        <v>0</v>
      </c>
      <c r="AG47" s="179">
        <f t="shared" si="19"/>
        <v>0</v>
      </c>
      <c r="AH47" s="179">
        <f t="shared" si="14"/>
        <v>0</v>
      </c>
      <c r="AI47" s="179">
        <f t="shared" si="15"/>
        <v>0</v>
      </c>
      <c r="AJ47" s="179">
        <f>AK47+AL47+AM47+AN47</f>
        <v>0</v>
      </c>
      <c r="AK47" s="39">
        <v>0</v>
      </c>
      <c r="AL47" s="39">
        <f>'12'!K38</f>
        <v>0</v>
      </c>
      <c r="AM47" s="39">
        <v>0</v>
      </c>
      <c r="AN47" s="39">
        <v>0</v>
      </c>
      <c r="AO47" s="179">
        <f>AP47+AQ47+AR47+AS47</f>
        <v>0</v>
      </c>
      <c r="AP47" s="39">
        <v>0</v>
      </c>
      <c r="AQ47" s="39">
        <v>0</v>
      </c>
      <c r="AR47" s="39">
        <v>0</v>
      </c>
      <c r="AS47" s="39">
        <v>0</v>
      </c>
      <c r="AT47" s="179">
        <f>AU47+AV47+AW47+AX47</f>
        <v>0</v>
      </c>
      <c r="AU47" s="39">
        <v>0</v>
      </c>
      <c r="AV47" s="39">
        <v>0</v>
      </c>
      <c r="AW47" s="39">
        <v>0</v>
      </c>
      <c r="AX47" s="39">
        <v>0</v>
      </c>
      <c r="AY47" s="179">
        <f>AZ47+BA47+BB47+BC47</f>
        <v>0</v>
      </c>
      <c r="AZ47" s="39">
        <v>0</v>
      </c>
      <c r="BA47" s="39">
        <v>0</v>
      </c>
      <c r="BB47" s="39">
        <v>0</v>
      </c>
      <c r="BC47" s="39">
        <v>0</v>
      </c>
    </row>
    <row r="48" spans="1:55" s="256" customFormat="1" ht="100.5" customHeight="1">
      <c r="A48" s="170" t="s">
        <v>937</v>
      </c>
      <c r="B48" s="188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8" s="172" t="s">
        <v>416</v>
      </c>
      <c r="D48" s="178">
        <v>0</v>
      </c>
      <c r="E48" s="201">
        <f t="shared" ref="E48" si="102">F48+G48+H48+I48</f>
        <v>3.375831E-2</v>
      </c>
      <c r="F48" s="201">
        <f t="shared" ref="F48" si="103">K48+P48+U48+Z48</f>
        <v>0</v>
      </c>
      <c r="G48" s="201">
        <f t="shared" ref="G48" si="104">L48+Q48+V48+AA48</f>
        <v>3.375831E-2</v>
      </c>
      <c r="H48" s="201">
        <f t="shared" ref="H48" si="105">M48+R48+W48+AB48</f>
        <v>0</v>
      </c>
      <c r="I48" s="201">
        <f t="shared" ref="I48" si="106">N48+S48+X48+AC48</f>
        <v>0</v>
      </c>
      <c r="J48" s="202">
        <f t="shared" si="98"/>
        <v>3.375831E-2</v>
      </c>
      <c r="K48" s="39">
        <v>0</v>
      </c>
      <c r="L48" s="39">
        <f>'10'!J42</f>
        <v>3.375831E-2</v>
      </c>
      <c r="M48" s="39">
        <v>0</v>
      </c>
      <c r="N48" s="39">
        <v>0</v>
      </c>
      <c r="O48" s="202">
        <f t="shared" si="99"/>
        <v>0</v>
      </c>
      <c r="P48" s="39">
        <v>0</v>
      </c>
      <c r="Q48" s="39">
        <v>0</v>
      </c>
      <c r="R48" s="39">
        <v>0</v>
      </c>
      <c r="S48" s="39">
        <v>0</v>
      </c>
      <c r="T48" s="202">
        <f t="shared" si="100"/>
        <v>0</v>
      </c>
      <c r="U48" s="39">
        <v>0</v>
      </c>
      <c r="V48" s="39">
        <v>0</v>
      </c>
      <c r="W48" s="39">
        <v>0</v>
      </c>
      <c r="X48" s="39">
        <v>0</v>
      </c>
      <c r="Y48" s="202">
        <f t="shared" si="101"/>
        <v>0</v>
      </c>
      <c r="Z48" s="39">
        <v>0</v>
      </c>
      <c r="AA48" s="39">
        <v>0</v>
      </c>
      <c r="AB48" s="39">
        <v>0</v>
      </c>
      <c r="AC48" s="39">
        <v>0</v>
      </c>
      <c r="AD48" s="178">
        <v>0</v>
      </c>
      <c r="AE48" s="179">
        <f t="shared" ref="AE48:AE50" si="107">AJ48+AO48+AT48+AY48</f>
        <v>0</v>
      </c>
      <c r="AF48" s="179">
        <f t="shared" ref="AF48:AF50" si="108">AK48+AP48+AU48+AZ48</f>
        <v>0</v>
      </c>
      <c r="AG48" s="179">
        <f t="shared" ref="AG48:AG50" si="109">AL48+AQ48+AV48+BA48</f>
        <v>0</v>
      </c>
      <c r="AH48" s="179">
        <f t="shared" ref="AH48:AH50" si="110">AM48+AR48+AW48+BB48</f>
        <v>0</v>
      </c>
      <c r="AI48" s="179">
        <f t="shared" ref="AI48:AI50" si="111">AN48+AS48+AX48+BC48</f>
        <v>0</v>
      </c>
      <c r="AJ48" s="179">
        <f t="shared" ref="AJ48:AJ50" si="112">AK48+AL48+AM48+AN48</f>
        <v>0</v>
      </c>
      <c r="AK48" s="39">
        <v>0</v>
      </c>
      <c r="AL48" s="39">
        <v>0</v>
      </c>
      <c r="AM48" s="39">
        <v>0</v>
      </c>
      <c r="AN48" s="39">
        <v>0</v>
      </c>
      <c r="AO48" s="179">
        <f t="shared" ref="AO48:AO51" si="113">AP48+AQ48+AR48+AS48</f>
        <v>0</v>
      </c>
      <c r="AP48" s="39">
        <v>0</v>
      </c>
      <c r="AQ48" s="39">
        <v>0</v>
      </c>
      <c r="AR48" s="39">
        <v>0</v>
      </c>
      <c r="AS48" s="39">
        <v>0</v>
      </c>
      <c r="AT48" s="179">
        <f t="shared" ref="AT48:AT51" si="114">AU48+AV48+AW48+AX48</f>
        <v>0</v>
      </c>
      <c r="AU48" s="39">
        <v>0</v>
      </c>
      <c r="AV48" s="39">
        <v>0</v>
      </c>
      <c r="AW48" s="39">
        <v>0</v>
      </c>
      <c r="AX48" s="39">
        <v>0</v>
      </c>
      <c r="AY48" s="179">
        <f t="shared" ref="AY48:AY51" si="115">AZ48+BA48+BB48+BC48</f>
        <v>0</v>
      </c>
      <c r="AZ48" s="39">
        <v>0</v>
      </c>
      <c r="BA48" s="39">
        <v>0</v>
      </c>
      <c r="BB48" s="39">
        <v>0</v>
      </c>
      <c r="BC48" s="39">
        <v>0</v>
      </c>
    </row>
    <row r="49" spans="1:55" s="256" customFormat="1" ht="93.75" hidden="1" customHeight="1">
      <c r="A49" s="170" t="s">
        <v>967</v>
      </c>
      <c r="B49" s="188">
        <f>'10'!B43</f>
        <v>0</v>
      </c>
      <c r="C49" s="172" t="s">
        <v>416</v>
      </c>
      <c r="D49" s="178">
        <v>0</v>
      </c>
      <c r="E49" s="201">
        <f t="shared" ref="E49:E51" si="116">F49+G49+H49+I49</f>
        <v>0</v>
      </c>
      <c r="F49" s="201">
        <f t="shared" ref="F49:F51" si="117">K49+P49+U49+Z49</f>
        <v>0</v>
      </c>
      <c r="G49" s="201">
        <f t="shared" ref="G49:G51" si="118">L49+Q49+V49+AA49</f>
        <v>0</v>
      </c>
      <c r="H49" s="201">
        <f t="shared" ref="H49:H51" si="119">M49+R49+W49+AB49</f>
        <v>0</v>
      </c>
      <c r="I49" s="201">
        <f t="shared" ref="I49:I51" si="120">N49+S49+X49+AC49</f>
        <v>0</v>
      </c>
      <c r="J49" s="202">
        <f t="shared" si="98"/>
        <v>0</v>
      </c>
      <c r="K49" s="39">
        <v>0</v>
      </c>
      <c r="L49" s="39">
        <v>0</v>
      </c>
      <c r="M49" s="39">
        <v>0</v>
      </c>
      <c r="N49" s="39">
        <v>0</v>
      </c>
      <c r="O49" s="202">
        <f t="shared" si="99"/>
        <v>0</v>
      </c>
      <c r="P49" s="39">
        <v>0</v>
      </c>
      <c r="Q49" s="39">
        <v>0</v>
      </c>
      <c r="R49" s="39">
        <v>0</v>
      </c>
      <c r="S49" s="39">
        <v>0</v>
      </c>
      <c r="T49" s="202">
        <f t="shared" si="100"/>
        <v>0</v>
      </c>
      <c r="U49" s="39">
        <v>0</v>
      </c>
      <c r="V49" s="39">
        <v>0</v>
      </c>
      <c r="W49" s="247">
        <v>0</v>
      </c>
      <c r="X49" s="39">
        <v>0</v>
      </c>
      <c r="Y49" s="202">
        <f t="shared" si="101"/>
        <v>0</v>
      </c>
      <c r="Z49" s="39">
        <v>0</v>
      </c>
      <c r="AA49" s="39">
        <v>0</v>
      </c>
      <c r="AB49" s="39">
        <v>0</v>
      </c>
      <c r="AC49" s="39">
        <v>0</v>
      </c>
      <c r="AD49" s="178">
        <v>0</v>
      </c>
      <c r="AE49" s="179">
        <f t="shared" si="107"/>
        <v>0</v>
      </c>
      <c r="AF49" s="179">
        <f t="shared" si="108"/>
        <v>0</v>
      </c>
      <c r="AG49" s="179">
        <f t="shared" si="109"/>
        <v>0</v>
      </c>
      <c r="AH49" s="179">
        <f t="shared" si="110"/>
        <v>0</v>
      </c>
      <c r="AI49" s="179">
        <f t="shared" si="111"/>
        <v>0</v>
      </c>
      <c r="AJ49" s="179">
        <f t="shared" si="112"/>
        <v>0</v>
      </c>
      <c r="AK49" s="39">
        <v>0</v>
      </c>
      <c r="AL49" s="39">
        <v>0</v>
      </c>
      <c r="AM49" s="39">
        <v>0</v>
      </c>
      <c r="AN49" s="39">
        <v>0</v>
      </c>
      <c r="AO49" s="179">
        <f t="shared" si="113"/>
        <v>0</v>
      </c>
      <c r="AP49" s="39">
        <v>0</v>
      </c>
      <c r="AQ49" s="39">
        <v>0</v>
      </c>
      <c r="AR49" s="39">
        <v>0</v>
      </c>
      <c r="AS49" s="39">
        <v>0</v>
      </c>
      <c r="AT49" s="179">
        <f t="shared" si="114"/>
        <v>0</v>
      </c>
      <c r="AU49" s="39">
        <v>0</v>
      </c>
      <c r="AV49" s="39">
        <v>0</v>
      </c>
      <c r="AW49" s="39">
        <v>0</v>
      </c>
      <c r="AX49" s="39">
        <v>0</v>
      </c>
      <c r="AY49" s="179">
        <f t="shared" si="115"/>
        <v>0</v>
      </c>
      <c r="AZ49" s="39">
        <v>0</v>
      </c>
      <c r="BA49" s="39">
        <v>0</v>
      </c>
      <c r="BB49" s="39">
        <v>0</v>
      </c>
      <c r="BC49" s="39">
        <v>0</v>
      </c>
    </row>
    <row r="50" spans="1:55" s="256" customFormat="1" ht="138.75" customHeight="1">
      <c r="A50" s="170" t="s">
        <v>938</v>
      </c>
      <c r="B50" s="188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0" s="172" t="s">
        <v>416</v>
      </c>
      <c r="D50" s="178">
        <v>0</v>
      </c>
      <c r="E50" s="201">
        <f t="shared" si="116"/>
        <v>0.32245657</v>
      </c>
      <c r="F50" s="201">
        <f t="shared" si="117"/>
        <v>0</v>
      </c>
      <c r="G50" s="201">
        <f t="shared" si="118"/>
        <v>0.32245657</v>
      </c>
      <c r="H50" s="201">
        <f t="shared" si="119"/>
        <v>0</v>
      </c>
      <c r="I50" s="201">
        <f t="shared" si="120"/>
        <v>0</v>
      </c>
      <c r="J50" s="202">
        <f t="shared" si="98"/>
        <v>0.32245657</v>
      </c>
      <c r="K50" s="39">
        <v>0</v>
      </c>
      <c r="L50" s="39">
        <f>'10'!J44</f>
        <v>0.32245657</v>
      </c>
      <c r="M50" s="39">
        <v>0</v>
      </c>
      <c r="N50" s="39">
        <v>0</v>
      </c>
      <c r="O50" s="202">
        <f t="shared" si="99"/>
        <v>0</v>
      </c>
      <c r="P50" s="39">
        <v>0</v>
      </c>
      <c r="Q50" s="39">
        <v>0</v>
      </c>
      <c r="R50" s="39">
        <v>0</v>
      </c>
      <c r="S50" s="39">
        <v>0</v>
      </c>
      <c r="T50" s="202">
        <f t="shared" si="100"/>
        <v>0</v>
      </c>
      <c r="U50" s="39">
        <v>0</v>
      </c>
      <c r="V50" s="39">
        <v>0</v>
      </c>
      <c r="W50" s="39">
        <v>0</v>
      </c>
      <c r="X50" s="39">
        <v>0</v>
      </c>
      <c r="Y50" s="202">
        <f t="shared" si="101"/>
        <v>0</v>
      </c>
      <c r="Z50" s="39">
        <v>0</v>
      </c>
      <c r="AA50" s="39">
        <v>0</v>
      </c>
      <c r="AB50" s="39">
        <v>0</v>
      </c>
      <c r="AC50" s="39">
        <v>0</v>
      </c>
      <c r="AD50" s="178">
        <v>0</v>
      </c>
      <c r="AE50" s="179">
        <f t="shared" si="107"/>
        <v>0</v>
      </c>
      <c r="AF50" s="179">
        <f t="shared" si="108"/>
        <v>0</v>
      </c>
      <c r="AG50" s="179">
        <f t="shared" si="109"/>
        <v>0</v>
      </c>
      <c r="AH50" s="179">
        <f t="shared" si="110"/>
        <v>0</v>
      </c>
      <c r="AI50" s="179">
        <f t="shared" si="111"/>
        <v>0</v>
      </c>
      <c r="AJ50" s="179">
        <f t="shared" si="112"/>
        <v>0</v>
      </c>
      <c r="AK50" s="39">
        <v>0</v>
      </c>
      <c r="AL50" s="39">
        <v>0</v>
      </c>
      <c r="AM50" s="39">
        <v>0</v>
      </c>
      <c r="AN50" s="39">
        <v>0</v>
      </c>
      <c r="AO50" s="179">
        <f t="shared" si="113"/>
        <v>0</v>
      </c>
      <c r="AP50" s="39">
        <v>0</v>
      </c>
      <c r="AQ50" s="39">
        <v>0</v>
      </c>
      <c r="AR50" s="39">
        <v>0</v>
      </c>
      <c r="AS50" s="39">
        <v>0</v>
      </c>
      <c r="AT50" s="179">
        <f t="shared" si="114"/>
        <v>0</v>
      </c>
      <c r="AU50" s="39">
        <v>0</v>
      </c>
      <c r="AV50" s="39">
        <v>0</v>
      </c>
      <c r="AW50" s="39">
        <v>0</v>
      </c>
      <c r="AX50" s="39">
        <v>0</v>
      </c>
      <c r="AY50" s="179">
        <f t="shared" si="115"/>
        <v>0</v>
      </c>
      <c r="AZ50" s="39">
        <v>0</v>
      </c>
      <c r="BA50" s="39">
        <v>0</v>
      </c>
      <c r="BB50" s="39">
        <v>0</v>
      </c>
      <c r="BC50" s="39">
        <v>0</v>
      </c>
    </row>
    <row r="51" spans="1:55" s="256" customFormat="1" ht="135.75" hidden="1" customHeight="1">
      <c r="A51" s="170" t="s">
        <v>969</v>
      </c>
      <c r="B51" s="188" t="e">
        <f>'10'!#REF!</f>
        <v>#REF!</v>
      </c>
      <c r="C51" s="172" t="s">
        <v>416</v>
      </c>
      <c r="D51" s="178">
        <v>0</v>
      </c>
      <c r="E51" s="201">
        <f t="shared" si="116"/>
        <v>0</v>
      </c>
      <c r="F51" s="201">
        <f t="shared" si="117"/>
        <v>0</v>
      </c>
      <c r="G51" s="201">
        <f t="shared" si="118"/>
        <v>0</v>
      </c>
      <c r="H51" s="201">
        <f t="shared" si="119"/>
        <v>0</v>
      </c>
      <c r="I51" s="201">
        <f t="shared" si="120"/>
        <v>0</v>
      </c>
      <c r="J51" s="202">
        <f t="shared" si="98"/>
        <v>0</v>
      </c>
      <c r="K51" s="39">
        <v>0</v>
      </c>
      <c r="L51" s="39">
        <v>0</v>
      </c>
      <c r="M51" s="39">
        <v>0</v>
      </c>
      <c r="N51" s="39">
        <v>0</v>
      </c>
      <c r="O51" s="202">
        <f t="shared" si="99"/>
        <v>0</v>
      </c>
      <c r="P51" s="39">
        <v>0</v>
      </c>
      <c r="Q51" s="39">
        <v>0</v>
      </c>
      <c r="R51" s="39">
        <v>0</v>
      </c>
      <c r="S51" s="39">
        <v>0</v>
      </c>
      <c r="T51" s="202">
        <f t="shared" si="100"/>
        <v>0</v>
      </c>
      <c r="U51" s="39">
        <v>0</v>
      </c>
      <c r="V51" s="39">
        <v>0</v>
      </c>
      <c r="W51" s="39">
        <v>0</v>
      </c>
      <c r="X51" s="39">
        <v>0</v>
      </c>
      <c r="Y51" s="202">
        <f t="shared" si="101"/>
        <v>0</v>
      </c>
      <c r="Z51" s="39">
        <v>0</v>
      </c>
      <c r="AA51" s="39">
        <v>0</v>
      </c>
      <c r="AB51" s="39">
        <v>0</v>
      </c>
      <c r="AC51" s="39">
        <v>0</v>
      </c>
      <c r="AD51" s="178">
        <v>0</v>
      </c>
      <c r="AE51" s="179">
        <f t="shared" ref="AE51" si="121">AJ51+AO51+AT51+AY51</f>
        <v>0</v>
      </c>
      <c r="AF51" s="179">
        <f t="shared" ref="AF51" si="122">AK51+AP51+AU51+AZ51</f>
        <v>0</v>
      </c>
      <c r="AG51" s="179">
        <f t="shared" ref="AG51" si="123">AL51+AQ51+AV51+BA51</f>
        <v>0</v>
      </c>
      <c r="AH51" s="179">
        <f t="shared" ref="AH51" si="124">AM51+AR51+AW51+BB51</f>
        <v>0</v>
      </c>
      <c r="AI51" s="179">
        <f t="shared" ref="AI51" si="125">AN51+AS51+AX51+BC51</f>
        <v>0</v>
      </c>
      <c r="AJ51" s="179">
        <f t="shared" ref="AJ51" si="126">AK51+AL51+AM51+AN51</f>
        <v>0</v>
      </c>
      <c r="AK51" s="39">
        <v>0</v>
      </c>
      <c r="AL51" s="39">
        <v>0</v>
      </c>
      <c r="AM51" s="39">
        <v>0</v>
      </c>
      <c r="AN51" s="39">
        <v>0</v>
      </c>
      <c r="AO51" s="179">
        <f t="shared" si="113"/>
        <v>0</v>
      </c>
      <c r="AP51" s="39">
        <v>0</v>
      </c>
      <c r="AQ51" s="39">
        <v>0</v>
      </c>
      <c r="AR51" s="39">
        <v>0</v>
      </c>
      <c r="AS51" s="39">
        <v>0</v>
      </c>
      <c r="AT51" s="179">
        <f t="shared" si="114"/>
        <v>0</v>
      </c>
      <c r="AU51" s="39">
        <v>0</v>
      </c>
      <c r="AV51" s="39">
        <v>0</v>
      </c>
      <c r="AW51" s="39">
        <v>0</v>
      </c>
      <c r="AX51" s="39">
        <v>0</v>
      </c>
      <c r="AY51" s="179">
        <f t="shared" si="115"/>
        <v>0</v>
      </c>
      <c r="AZ51" s="39">
        <v>0</v>
      </c>
      <c r="BA51" s="39">
        <v>0</v>
      </c>
      <c r="BB51" s="39">
        <v>0</v>
      </c>
      <c r="BC51" s="39">
        <v>0</v>
      </c>
    </row>
    <row r="52" spans="1:55" ht="118.5" hidden="1" customHeight="1">
      <c r="A52" s="170" t="s">
        <v>970</v>
      </c>
      <c r="B52" s="188" t="e">
        <f>'10'!#REF!</f>
        <v>#REF!</v>
      </c>
      <c r="C52" s="172" t="s">
        <v>416</v>
      </c>
      <c r="D52" s="178">
        <v>0</v>
      </c>
      <c r="E52" s="201">
        <f t="shared" si="93"/>
        <v>0</v>
      </c>
      <c r="F52" s="201">
        <f t="shared" si="94"/>
        <v>0</v>
      </c>
      <c r="G52" s="201">
        <f t="shared" si="95"/>
        <v>0</v>
      </c>
      <c r="H52" s="201">
        <f t="shared" si="96"/>
        <v>0</v>
      </c>
      <c r="I52" s="201">
        <f t="shared" si="97"/>
        <v>0</v>
      </c>
      <c r="J52" s="202">
        <f t="shared" si="98"/>
        <v>0</v>
      </c>
      <c r="K52" s="39">
        <v>0</v>
      </c>
      <c r="L52" s="39">
        <v>0</v>
      </c>
      <c r="M52" s="39">
        <v>0</v>
      </c>
      <c r="N52" s="39">
        <v>0</v>
      </c>
      <c r="O52" s="202">
        <f t="shared" si="99"/>
        <v>0</v>
      </c>
      <c r="P52" s="39">
        <v>0</v>
      </c>
      <c r="Q52" s="39">
        <v>0</v>
      </c>
      <c r="R52" s="39">
        <v>0</v>
      </c>
      <c r="S52" s="39">
        <v>0</v>
      </c>
      <c r="T52" s="202">
        <f t="shared" si="100"/>
        <v>0</v>
      </c>
      <c r="U52" s="39">
        <v>0</v>
      </c>
      <c r="V52" s="39">
        <v>0</v>
      </c>
      <c r="W52" s="39">
        <v>0</v>
      </c>
      <c r="X52" s="39">
        <v>0</v>
      </c>
      <c r="Y52" s="202">
        <f t="shared" si="101"/>
        <v>0</v>
      </c>
      <c r="Z52" s="39">
        <v>0</v>
      </c>
      <c r="AA52" s="39">
        <v>0</v>
      </c>
      <c r="AB52" s="166">
        <v>0</v>
      </c>
      <c r="AC52" s="39">
        <v>0</v>
      </c>
      <c r="AD52" s="178">
        <v>0</v>
      </c>
      <c r="AE52" s="179">
        <f t="shared" si="12"/>
        <v>0</v>
      </c>
      <c r="AF52" s="179">
        <f t="shared" si="13"/>
        <v>0</v>
      </c>
      <c r="AG52" s="179">
        <f t="shared" si="19"/>
        <v>0</v>
      </c>
      <c r="AH52" s="179">
        <f t="shared" si="14"/>
        <v>0</v>
      </c>
      <c r="AI52" s="179">
        <f t="shared" si="15"/>
        <v>0</v>
      </c>
      <c r="AJ52" s="179">
        <f>AK52+AL52+AM52+AN52</f>
        <v>0</v>
      </c>
      <c r="AK52" s="39">
        <v>0</v>
      </c>
      <c r="AL52" s="39">
        <v>0</v>
      </c>
      <c r="AM52" s="39">
        <v>0</v>
      </c>
      <c r="AN52" s="39">
        <v>0</v>
      </c>
      <c r="AO52" s="179">
        <f>AP52+AQ52+AR52+AS52</f>
        <v>0</v>
      </c>
      <c r="AP52" s="39">
        <v>0</v>
      </c>
      <c r="AQ52" s="39">
        <v>0</v>
      </c>
      <c r="AR52" s="39">
        <v>0</v>
      </c>
      <c r="AS52" s="39">
        <v>0</v>
      </c>
      <c r="AT52" s="179">
        <f>AU52+AV52+AW52+AX52</f>
        <v>0</v>
      </c>
      <c r="AU52" s="39">
        <v>0</v>
      </c>
      <c r="AV52" s="39">
        <v>0</v>
      </c>
      <c r="AW52" s="39">
        <v>0</v>
      </c>
      <c r="AX52" s="39">
        <v>0</v>
      </c>
      <c r="AY52" s="179">
        <f>AZ52+BA52+BB52+BC52</f>
        <v>0</v>
      </c>
      <c r="AZ52" s="39">
        <v>0</v>
      </c>
      <c r="BA52" s="39">
        <v>0</v>
      </c>
      <c r="BB52" s="39">
        <v>0</v>
      </c>
      <c r="BC52" s="39">
        <v>0</v>
      </c>
    </row>
    <row r="53" spans="1:55" s="290" customFormat="1" ht="118.5" customHeight="1">
      <c r="A53" s="170" t="s">
        <v>939</v>
      </c>
      <c r="B53" s="188" t="str">
        <f>'10'!B45</f>
        <v>Строительство ЛЭП-10 кВ, ЛЭП-0,4 кВ, ТП 10/0,4кВ для электроснабжения НК-Бетон</v>
      </c>
      <c r="C53" s="172" t="s">
        <v>416</v>
      </c>
      <c r="D53" s="178">
        <v>0</v>
      </c>
      <c r="E53" s="201">
        <f t="shared" ref="E53" si="127">F53+G53+H53+I53</f>
        <v>1.2435809</v>
      </c>
      <c r="F53" s="201">
        <f t="shared" ref="F53" si="128">K53+P53+U53+Z53</f>
        <v>0</v>
      </c>
      <c r="G53" s="201">
        <f t="shared" ref="G53" si="129">L53+Q53+V53+AA53</f>
        <v>0.37307426999999999</v>
      </c>
      <c r="H53" s="201">
        <f t="shared" ref="H53" si="130">M53+R53+W53+AB53</f>
        <v>0.87050662999999995</v>
      </c>
      <c r="I53" s="201">
        <f t="shared" ref="I53" si="131">N53+S53+X53+AC53</f>
        <v>0</v>
      </c>
      <c r="J53" s="202">
        <f t="shared" ref="J53" si="132">K53+L53+M53+N53</f>
        <v>1.2435809</v>
      </c>
      <c r="K53" s="39">
        <v>0</v>
      </c>
      <c r="L53" s="39">
        <f>'10'!J45/100*30</f>
        <v>0.37307426999999999</v>
      </c>
      <c r="M53" s="39">
        <f>'10'!J45/100*70</f>
        <v>0.87050662999999995</v>
      </c>
      <c r="N53" s="39">
        <v>0</v>
      </c>
      <c r="O53" s="202">
        <f t="shared" ref="O53" si="133">P53+Q53+R53+S53</f>
        <v>0</v>
      </c>
      <c r="P53" s="39">
        <v>0</v>
      </c>
      <c r="Q53" s="39">
        <v>0</v>
      </c>
      <c r="R53" s="39">
        <v>0</v>
      </c>
      <c r="S53" s="39">
        <v>0</v>
      </c>
      <c r="T53" s="202">
        <f t="shared" ref="T53" si="134">U53+V53+W53+X53</f>
        <v>0</v>
      </c>
      <c r="U53" s="39">
        <v>0</v>
      </c>
      <c r="V53" s="39">
        <v>0</v>
      </c>
      <c r="W53" s="39">
        <v>0</v>
      </c>
      <c r="X53" s="39">
        <v>0</v>
      </c>
      <c r="Y53" s="202">
        <f t="shared" ref="Y53" si="135">Z53+AA53+AB53+AC53</f>
        <v>0</v>
      </c>
      <c r="Z53" s="39">
        <v>0</v>
      </c>
      <c r="AA53" s="39">
        <v>0</v>
      </c>
      <c r="AB53" s="39">
        <v>0</v>
      </c>
      <c r="AC53" s="39">
        <v>0</v>
      </c>
      <c r="AD53" s="178">
        <v>0</v>
      </c>
      <c r="AE53" s="179">
        <f t="shared" ref="AE53" si="136">AJ53+AO53+AT53+AY53</f>
        <v>0</v>
      </c>
      <c r="AF53" s="179">
        <f t="shared" ref="AF53" si="137">AK53+AP53+AU53+AZ53</f>
        <v>0</v>
      </c>
      <c r="AG53" s="179">
        <f t="shared" ref="AG53" si="138">AL53+AQ53+AV53+BA53</f>
        <v>0</v>
      </c>
      <c r="AH53" s="179">
        <f t="shared" ref="AH53" si="139">AM53+AR53+AW53+BB53</f>
        <v>0</v>
      </c>
      <c r="AI53" s="179">
        <f t="shared" ref="AI53" si="140">AN53+AS53+AX53+BC53</f>
        <v>0</v>
      </c>
      <c r="AJ53" s="179">
        <f>AK53+AL53+AM53+AN53</f>
        <v>0</v>
      </c>
      <c r="AK53" s="39">
        <v>0</v>
      </c>
      <c r="AL53" s="39">
        <v>0</v>
      </c>
      <c r="AM53" s="39">
        <v>0</v>
      </c>
      <c r="AN53" s="39">
        <v>0</v>
      </c>
      <c r="AO53" s="179">
        <f>AP53+AQ53+AR53+AS53</f>
        <v>0</v>
      </c>
      <c r="AP53" s="39">
        <v>0</v>
      </c>
      <c r="AQ53" s="39">
        <v>0</v>
      </c>
      <c r="AR53" s="39">
        <v>0</v>
      </c>
      <c r="AS53" s="39">
        <v>0</v>
      </c>
      <c r="AT53" s="179">
        <f>AU53+AV53+AW53+AX53</f>
        <v>0</v>
      </c>
      <c r="AU53" s="39">
        <v>0</v>
      </c>
      <c r="AV53" s="39">
        <v>0</v>
      </c>
      <c r="AW53" s="39">
        <v>0</v>
      </c>
      <c r="AX53" s="39">
        <v>0</v>
      </c>
      <c r="AY53" s="179">
        <f>AZ53+BA53+BB53+BC53</f>
        <v>0</v>
      </c>
      <c r="AZ53" s="39">
        <v>0</v>
      </c>
      <c r="BA53" s="39">
        <v>0</v>
      </c>
      <c r="BB53" s="39">
        <v>0</v>
      </c>
      <c r="BC53" s="39">
        <v>0</v>
      </c>
    </row>
    <row r="54" spans="1:55" s="349" customFormat="1" ht="148.5" customHeight="1">
      <c r="A54" s="170" t="s">
        <v>940</v>
      </c>
      <c r="B54" s="188" t="str">
        <f>'10'!B46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4" s="172"/>
      <c r="D54" s="178">
        <v>0</v>
      </c>
      <c r="E54" s="201">
        <f t="shared" ref="E54:E56" si="141">F54+G54+H54+I54</f>
        <v>0.25857839999999999</v>
      </c>
      <c r="F54" s="201">
        <f t="shared" ref="F54:F56" si="142">K54+P54+U54+Z54</f>
        <v>4.2000000000000003E-2</v>
      </c>
      <c r="G54" s="201">
        <f t="shared" ref="G54:G56" si="143">L54+Q54+V54+AA54</f>
        <v>7.052195E-2</v>
      </c>
      <c r="H54" s="201">
        <f t="shared" ref="H54:H56" si="144">M54+R54+W54+AB54</f>
        <v>0.14605645</v>
      </c>
      <c r="I54" s="201">
        <f t="shared" ref="I54:I56" si="145">N54+S54+X54+AC54</f>
        <v>0</v>
      </c>
      <c r="J54" s="202">
        <f t="shared" ref="J54:J56" si="146">K54+L54+M54+N54</f>
        <v>0</v>
      </c>
      <c r="K54" s="39">
        <v>0</v>
      </c>
      <c r="L54" s="39">
        <f>'10'!J46/100*30</f>
        <v>0</v>
      </c>
      <c r="M54" s="39">
        <f>'10'!J46/100*70</f>
        <v>0</v>
      </c>
      <c r="N54" s="39">
        <v>0</v>
      </c>
      <c r="O54" s="202">
        <f t="shared" ref="O54:O56" si="147">P54+Q54+R54+S54</f>
        <v>0.25857839999999999</v>
      </c>
      <c r="P54" s="39">
        <v>4.2000000000000003E-2</v>
      </c>
      <c r="Q54" s="39">
        <v>7.052195E-2</v>
      </c>
      <c r="R54" s="39">
        <v>0.14605645</v>
      </c>
      <c r="S54" s="39">
        <v>0</v>
      </c>
      <c r="T54" s="202">
        <f t="shared" ref="T54:T56" si="148">U54+V54+W54+X54</f>
        <v>0</v>
      </c>
      <c r="U54" s="39">
        <v>0</v>
      </c>
      <c r="V54" s="39">
        <v>0</v>
      </c>
      <c r="W54" s="39">
        <v>0</v>
      </c>
      <c r="X54" s="39">
        <v>0</v>
      </c>
      <c r="Y54" s="202">
        <f t="shared" ref="Y54:Y56" si="149">Z54+AA54+AB54+AC54</f>
        <v>0</v>
      </c>
      <c r="Z54" s="39">
        <v>0</v>
      </c>
      <c r="AA54" s="39">
        <v>0</v>
      </c>
      <c r="AB54" s="39">
        <v>0</v>
      </c>
      <c r="AC54" s="39">
        <v>0</v>
      </c>
      <c r="AD54" s="178">
        <v>0</v>
      </c>
      <c r="AE54" s="179">
        <f t="shared" ref="AE54:AE55" si="150">AJ54+AO54+AT54+AY54</f>
        <v>0.23815981</v>
      </c>
      <c r="AF54" s="179">
        <f t="shared" ref="AF54:AF55" si="151">AK54+AP54+AU54+AZ54</f>
        <v>4.65E-2</v>
      </c>
      <c r="AG54" s="179">
        <f t="shared" ref="AG54:AG55" si="152">AL54+AQ54+AV54+BA54</f>
        <v>6.9946099999999997E-2</v>
      </c>
      <c r="AH54" s="179">
        <f t="shared" ref="AH54:AH55" si="153">AM54+AR54+AW54+BB54</f>
        <v>0.12171371</v>
      </c>
      <c r="AI54" s="179">
        <f t="shared" ref="AI54:AI55" si="154">AN54+AS54+AX54+BC54</f>
        <v>0</v>
      </c>
      <c r="AJ54" s="179">
        <f t="shared" ref="AJ54:AJ55" si="155">AK54+AL54+AM54+AN54</f>
        <v>4.2000000000000003E-2</v>
      </c>
      <c r="AK54" s="39">
        <v>4.2000000000000003E-2</v>
      </c>
      <c r="AL54" s="39">
        <v>0</v>
      </c>
      <c r="AM54" s="39">
        <v>0</v>
      </c>
      <c r="AN54" s="39">
        <v>0</v>
      </c>
      <c r="AO54" s="179">
        <f t="shared" ref="AO54:AO55" si="156">AP54+AQ54+AR54+AS54</f>
        <v>0.19615980999999999</v>
      </c>
      <c r="AP54" s="39">
        <v>4.4999999999999997E-3</v>
      </c>
      <c r="AQ54" s="39">
        <v>6.9946099999999997E-2</v>
      </c>
      <c r="AR54" s="39">
        <v>0.12171371</v>
      </c>
      <c r="AS54" s="39">
        <v>0</v>
      </c>
      <c r="AT54" s="179">
        <f t="shared" ref="AT54:AT55" si="157">AU54+AV54+AW54+AX54</f>
        <v>0</v>
      </c>
      <c r="AU54" s="39">
        <v>0</v>
      </c>
      <c r="AV54" s="39">
        <v>0</v>
      </c>
      <c r="AW54" s="39">
        <v>0</v>
      </c>
      <c r="AX54" s="39">
        <v>0</v>
      </c>
      <c r="AY54" s="179">
        <f t="shared" ref="AY54:AY55" si="158">AZ54+BA54+BB54+BC54</f>
        <v>0</v>
      </c>
      <c r="AZ54" s="39">
        <v>0</v>
      </c>
      <c r="BA54" s="39">
        <v>0</v>
      </c>
      <c r="BB54" s="39">
        <v>0</v>
      </c>
      <c r="BC54" s="39">
        <v>0</v>
      </c>
    </row>
    <row r="55" spans="1:55" s="349" customFormat="1" ht="231" customHeight="1">
      <c r="A55" s="170" t="s">
        <v>941</v>
      </c>
      <c r="B55" s="188" t="str">
        <f>'10'!B47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5" s="172"/>
      <c r="D55" s="178">
        <v>0</v>
      </c>
      <c r="E55" s="201">
        <f t="shared" si="141"/>
        <v>6.5000000000000002E-2</v>
      </c>
      <c r="F55" s="201">
        <f t="shared" si="142"/>
        <v>6.5000000000000002E-2</v>
      </c>
      <c r="G55" s="201">
        <f t="shared" si="143"/>
        <v>0</v>
      </c>
      <c r="H55" s="201">
        <f t="shared" si="144"/>
        <v>0</v>
      </c>
      <c r="I55" s="201">
        <f t="shared" si="145"/>
        <v>0</v>
      </c>
      <c r="J55" s="202">
        <f t="shared" si="146"/>
        <v>0</v>
      </c>
      <c r="K55" s="39">
        <v>0</v>
      </c>
      <c r="L55" s="39">
        <f>'10'!J47/100*30</f>
        <v>0</v>
      </c>
      <c r="M55" s="39">
        <f>'10'!J47/100*70</f>
        <v>0</v>
      </c>
      <c r="N55" s="39">
        <v>0</v>
      </c>
      <c r="O55" s="202">
        <f t="shared" si="147"/>
        <v>6.5000000000000002E-2</v>
      </c>
      <c r="P55" s="39">
        <v>6.5000000000000002E-2</v>
      </c>
      <c r="Q55" s="39">
        <v>0</v>
      </c>
      <c r="R55" s="39">
        <v>0</v>
      </c>
      <c r="S55" s="39">
        <v>0</v>
      </c>
      <c r="T55" s="202">
        <f t="shared" si="148"/>
        <v>0</v>
      </c>
      <c r="U55" s="39">
        <v>0</v>
      </c>
      <c r="V55" s="39">
        <v>0</v>
      </c>
      <c r="W55" s="39">
        <v>0</v>
      </c>
      <c r="X55" s="39">
        <v>0</v>
      </c>
      <c r="Y55" s="202">
        <f t="shared" si="149"/>
        <v>0</v>
      </c>
      <c r="Z55" s="39">
        <v>0</v>
      </c>
      <c r="AA55" s="39">
        <v>0</v>
      </c>
      <c r="AB55" s="39">
        <v>0</v>
      </c>
      <c r="AC55" s="39">
        <v>0</v>
      </c>
      <c r="AD55" s="178">
        <v>0</v>
      </c>
      <c r="AE55" s="179">
        <f t="shared" si="150"/>
        <v>5.416667E-2</v>
      </c>
      <c r="AF55" s="179">
        <f t="shared" si="151"/>
        <v>5.416667E-2</v>
      </c>
      <c r="AG55" s="179">
        <f t="shared" si="152"/>
        <v>0</v>
      </c>
      <c r="AH55" s="179">
        <f t="shared" si="153"/>
        <v>0</v>
      </c>
      <c r="AI55" s="179">
        <f t="shared" si="154"/>
        <v>0</v>
      </c>
      <c r="AJ55" s="179">
        <f t="shared" si="155"/>
        <v>5.416667E-2</v>
      </c>
      <c r="AK55" s="39">
        <v>5.416667E-2</v>
      </c>
      <c r="AL55" s="39">
        <v>0</v>
      </c>
      <c r="AM55" s="39">
        <v>0</v>
      </c>
      <c r="AN55" s="39">
        <v>0</v>
      </c>
      <c r="AO55" s="179">
        <f t="shared" si="156"/>
        <v>0</v>
      </c>
      <c r="AP55" s="39">
        <v>0</v>
      </c>
      <c r="AQ55" s="39">
        <v>0</v>
      </c>
      <c r="AR55" s="39">
        <v>0</v>
      </c>
      <c r="AS55" s="39">
        <v>0</v>
      </c>
      <c r="AT55" s="179">
        <f t="shared" si="157"/>
        <v>0</v>
      </c>
      <c r="AU55" s="39">
        <v>0</v>
      </c>
      <c r="AV55" s="39">
        <v>0</v>
      </c>
      <c r="AW55" s="39">
        <v>0</v>
      </c>
      <c r="AX55" s="39">
        <v>0</v>
      </c>
      <c r="AY55" s="179">
        <f t="shared" si="158"/>
        <v>0</v>
      </c>
      <c r="AZ55" s="39">
        <v>0</v>
      </c>
      <c r="BA55" s="39">
        <v>0</v>
      </c>
      <c r="BB55" s="39">
        <v>0</v>
      </c>
      <c r="BC55" s="39">
        <v>0</v>
      </c>
    </row>
    <row r="56" spans="1:55" s="349" customFormat="1" ht="161.25" customHeight="1">
      <c r="A56" s="170" t="s">
        <v>948</v>
      </c>
      <c r="B56" s="188" t="str">
        <f>'10'!B48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6" s="172"/>
      <c r="D56" s="178">
        <v>0</v>
      </c>
      <c r="E56" s="201">
        <f t="shared" si="141"/>
        <v>1.94416597</v>
      </c>
      <c r="F56" s="201">
        <f t="shared" si="142"/>
        <v>1.6E-2</v>
      </c>
      <c r="G56" s="201">
        <f t="shared" si="143"/>
        <v>0.38539188000000002</v>
      </c>
      <c r="H56" s="201">
        <f t="shared" si="144"/>
        <v>1.54277409</v>
      </c>
      <c r="I56" s="201">
        <f t="shared" si="145"/>
        <v>0</v>
      </c>
      <c r="J56" s="202">
        <f t="shared" si="146"/>
        <v>1.75705833</v>
      </c>
      <c r="K56" s="39">
        <v>0</v>
      </c>
      <c r="L56" s="39">
        <v>0.23472007</v>
      </c>
      <c r="M56" s="39">
        <v>1.5223382599999999</v>
      </c>
      <c r="N56" s="39">
        <v>0</v>
      </c>
      <c r="O56" s="202">
        <f t="shared" si="147"/>
        <v>0.18710763999999996</v>
      </c>
      <c r="P56" s="39">
        <v>1.6E-2</v>
      </c>
      <c r="Q56" s="39">
        <v>0.15067180999999999</v>
      </c>
      <c r="R56" s="39">
        <v>2.0435829999999999E-2</v>
      </c>
      <c r="S56" s="39">
        <v>0</v>
      </c>
      <c r="T56" s="202">
        <f t="shared" si="148"/>
        <v>0</v>
      </c>
      <c r="U56" s="39">
        <v>0</v>
      </c>
      <c r="V56" s="39">
        <v>0</v>
      </c>
      <c r="W56" s="39">
        <v>0</v>
      </c>
      <c r="X56" s="39">
        <v>0</v>
      </c>
      <c r="Y56" s="202">
        <f t="shared" si="149"/>
        <v>0</v>
      </c>
      <c r="Z56" s="39">
        <v>0</v>
      </c>
      <c r="AA56" s="39">
        <v>0</v>
      </c>
      <c r="AB56" s="39">
        <v>0</v>
      </c>
      <c r="AC56" s="39">
        <v>0</v>
      </c>
      <c r="AD56" s="178">
        <v>0</v>
      </c>
      <c r="AE56" s="179">
        <f t="shared" ref="AE56:AE57" si="159">AJ56+AO56+AT56+AY56</f>
        <v>1.75672421</v>
      </c>
      <c r="AF56" s="179">
        <f t="shared" ref="AF56:AF57" si="160">AK56+AP56+AU56+AZ56</f>
        <v>0.09</v>
      </c>
      <c r="AG56" s="179">
        <f t="shared" ref="AG56:AG57" si="161">AL56+AQ56+AV56+BA56</f>
        <v>0.38107912999999999</v>
      </c>
      <c r="AH56" s="179">
        <f t="shared" ref="AH56:AH57" si="162">AM56+AR56+AW56+BB56</f>
        <v>1.2856450800000001</v>
      </c>
      <c r="AI56" s="179">
        <f t="shared" ref="AI56:AI57" si="163">AN56+AS56+AX56+BC56</f>
        <v>0</v>
      </c>
      <c r="AJ56" s="179">
        <f t="shared" ref="AJ56:AJ57" si="164">AK56+AL56+AM56+AN56</f>
        <v>1.5918087400000001</v>
      </c>
      <c r="AK56" s="39">
        <v>0.09</v>
      </c>
      <c r="AL56" s="39">
        <v>0.23319351999999999</v>
      </c>
      <c r="AM56" s="39">
        <v>1.26861522</v>
      </c>
      <c r="AN56" s="39">
        <v>0</v>
      </c>
      <c r="AO56" s="179">
        <f t="shared" ref="AO56:AO57" si="165">AP56+AQ56+AR56+AS56</f>
        <v>0.16491547000000001</v>
      </c>
      <c r="AP56" s="39">
        <v>0</v>
      </c>
      <c r="AQ56" s="39">
        <v>0.14788561</v>
      </c>
      <c r="AR56" s="39">
        <v>1.7029860000000001E-2</v>
      </c>
      <c r="AS56" s="39">
        <v>0</v>
      </c>
      <c r="AT56" s="179">
        <f t="shared" ref="AT56:AT57" si="166">AU56+AV56+AW56+AX56</f>
        <v>0</v>
      </c>
      <c r="AU56" s="39">
        <v>0</v>
      </c>
      <c r="AV56" s="39">
        <v>0</v>
      </c>
      <c r="AW56" s="39">
        <v>0</v>
      </c>
      <c r="AX56" s="39">
        <v>0</v>
      </c>
      <c r="AY56" s="179">
        <f t="shared" ref="AY56:AY57" si="167">AZ56+BA56+BB56+BC56</f>
        <v>0</v>
      </c>
      <c r="AZ56" s="39">
        <v>0</v>
      </c>
      <c r="BA56" s="39">
        <v>0</v>
      </c>
      <c r="BB56" s="39">
        <v>0</v>
      </c>
      <c r="BC56" s="39">
        <v>0</v>
      </c>
    </row>
    <row r="57" spans="1:55" s="349" customFormat="1" ht="118.5" customHeight="1">
      <c r="A57" s="170" t="s">
        <v>967</v>
      </c>
      <c r="B57" s="188" t="str">
        <f>'10'!B49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7" s="172"/>
      <c r="D57" s="178">
        <v>0</v>
      </c>
      <c r="E57" s="201">
        <f t="shared" ref="E57" si="168">F57+G57+H57+I57</f>
        <v>0.28449208999999998</v>
      </c>
      <c r="F57" s="201">
        <f t="shared" ref="F57" si="169">K57+P57+U57+Z57</f>
        <v>3.9E-2</v>
      </c>
      <c r="G57" s="201">
        <f t="shared" ref="G57" si="170">L57+Q57+V57+AA57</f>
        <v>6.6524130000000001E-2</v>
      </c>
      <c r="H57" s="201">
        <f t="shared" ref="H57" si="171">M57+R57+W57+AB57</f>
        <v>0.17896796000000001</v>
      </c>
      <c r="I57" s="201">
        <f t="shared" ref="I57" si="172">N57+S57+X57+AC57</f>
        <v>0</v>
      </c>
      <c r="J57" s="202">
        <f t="shared" ref="J57" si="173">K57+L57+M57+N57</f>
        <v>0</v>
      </c>
      <c r="K57" s="39">
        <v>0</v>
      </c>
      <c r="L57" s="39">
        <v>0</v>
      </c>
      <c r="M57" s="39">
        <v>0</v>
      </c>
      <c r="N57" s="39">
        <v>0</v>
      </c>
      <c r="O57" s="202">
        <f t="shared" ref="O57" si="174">P57+Q57+R57+S57</f>
        <v>0.28449208999999998</v>
      </c>
      <c r="P57" s="39">
        <v>3.9E-2</v>
      </c>
      <c r="Q57" s="39">
        <v>6.6524130000000001E-2</v>
      </c>
      <c r="R57" s="39">
        <v>0.17896796000000001</v>
      </c>
      <c r="S57" s="39">
        <v>0</v>
      </c>
      <c r="T57" s="202">
        <f t="shared" ref="T57" si="175">U57+V57+W57+X57</f>
        <v>0</v>
      </c>
      <c r="U57" s="39">
        <v>0</v>
      </c>
      <c r="V57" s="39">
        <v>0</v>
      </c>
      <c r="W57" s="39">
        <v>0</v>
      </c>
      <c r="X57" s="39">
        <v>0</v>
      </c>
      <c r="Y57" s="202">
        <f t="shared" ref="Y57" si="176">Z57+AA57+AB57+AC57</f>
        <v>0</v>
      </c>
      <c r="Z57" s="39">
        <v>0</v>
      </c>
      <c r="AA57" s="39">
        <v>0</v>
      </c>
      <c r="AB57" s="39">
        <v>0</v>
      </c>
      <c r="AC57" s="39">
        <v>0</v>
      </c>
      <c r="AD57" s="178">
        <v>0</v>
      </c>
      <c r="AE57" s="179">
        <f t="shared" si="159"/>
        <v>0.25436380000000003</v>
      </c>
      <c r="AF57" s="179">
        <f t="shared" si="160"/>
        <v>3.3000000000000002E-2</v>
      </c>
      <c r="AG57" s="179">
        <f t="shared" si="161"/>
        <v>7.2223830000000003E-2</v>
      </c>
      <c r="AH57" s="179">
        <f t="shared" si="162"/>
        <v>0.14913997000000001</v>
      </c>
      <c r="AI57" s="179">
        <f t="shared" si="163"/>
        <v>0</v>
      </c>
      <c r="AJ57" s="179">
        <f t="shared" si="164"/>
        <v>3.3000000000000002E-2</v>
      </c>
      <c r="AK57" s="39">
        <v>3.3000000000000002E-2</v>
      </c>
      <c r="AL57" s="39">
        <v>0</v>
      </c>
      <c r="AM57" s="39">
        <v>0</v>
      </c>
      <c r="AN57" s="39">
        <v>0</v>
      </c>
      <c r="AO57" s="179">
        <f t="shared" si="165"/>
        <v>0.2213638</v>
      </c>
      <c r="AP57" s="39">
        <v>0</v>
      </c>
      <c r="AQ57" s="39">
        <v>7.2223830000000003E-2</v>
      </c>
      <c r="AR57" s="39">
        <v>0.14913997000000001</v>
      </c>
      <c r="AS57" s="39">
        <v>0</v>
      </c>
      <c r="AT57" s="179">
        <f t="shared" si="166"/>
        <v>0</v>
      </c>
      <c r="AU57" s="39">
        <v>0</v>
      </c>
      <c r="AV57" s="39">
        <v>0</v>
      </c>
      <c r="AW57" s="39">
        <v>0</v>
      </c>
      <c r="AX57" s="39">
        <v>0</v>
      </c>
      <c r="AY57" s="179">
        <f t="shared" si="167"/>
        <v>0</v>
      </c>
      <c r="AZ57" s="39">
        <v>0</v>
      </c>
      <c r="BA57" s="39">
        <v>0</v>
      </c>
      <c r="BB57" s="39">
        <v>0</v>
      </c>
      <c r="BC57" s="39">
        <v>0</v>
      </c>
    </row>
    <row r="58" spans="1:55" ht="81.75" customHeight="1">
      <c r="A58" s="170" t="s">
        <v>828</v>
      </c>
      <c r="B58" s="188" t="s">
        <v>431</v>
      </c>
      <c r="C58" s="172" t="s">
        <v>416</v>
      </c>
      <c r="D58" s="178">
        <f>'10'!G50</f>
        <v>0</v>
      </c>
      <c r="E58" s="201">
        <f t="shared" si="17"/>
        <v>0</v>
      </c>
      <c r="F58" s="201">
        <f t="shared" si="94"/>
        <v>0</v>
      </c>
      <c r="G58" s="201">
        <f t="shared" si="95"/>
        <v>0</v>
      </c>
      <c r="H58" s="201">
        <f t="shared" si="6"/>
        <v>0</v>
      </c>
      <c r="I58" s="201">
        <f t="shared" si="7"/>
        <v>0</v>
      </c>
      <c r="J58" s="202">
        <f>'10'!J50</f>
        <v>0</v>
      </c>
      <c r="K58" s="39">
        <v>0</v>
      </c>
      <c r="L58" s="39">
        <v>0</v>
      </c>
      <c r="M58" s="39">
        <v>0</v>
      </c>
      <c r="N58" s="39">
        <v>0</v>
      </c>
      <c r="O58" s="202">
        <f>'10'!L50</f>
        <v>0</v>
      </c>
      <c r="P58" s="39">
        <v>0</v>
      </c>
      <c r="Q58" s="39">
        <v>0</v>
      </c>
      <c r="R58" s="39">
        <v>0</v>
      </c>
      <c r="S58" s="39">
        <v>0</v>
      </c>
      <c r="T58" s="202">
        <f>'10'!N50</f>
        <v>0</v>
      </c>
      <c r="U58" s="39">
        <v>0</v>
      </c>
      <c r="V58" s="39">
        <v>0</v>
      </c>
      <c r="W58" s="39">
        <v>0</v>
      </c>
      <c r="X58" s="39">
        <v>0</v>
      </c>
      <c r="Y58" s="202">
        <f t="shared" si="101"/>
        <v>0</v>
      </c>
      <c r="Z58" s="39">
        <v>0</v>
      </c>
      <c r="AA58" s="39">
        <v>0</v>
      </c>
      <c r="AB58" s="39">
        <v>0</v>
      </c>
      <c r="AC58" s="39">
        <v>0</v>
      </c>
      <c r="AD58" s="178">
        <f>'12'!H51</f>
        <v>0</v>
      </c>
      <c r="AE58" s="179">
        <f t="shared" si="12"/>
        <v>0</v>
      </c>
      <c r="AF58" s="179">
        <f t="shared" si="13"/>
        <v>0</v>
      </c>
      <c r="AG58" s="179">
        <f t="shared" si="19"/>
        <v>0</v>
      </c>
      <c r="AH58" s="179">
        <f t="shared" si="14"/>
        <v>0</v>
      </c>
      <c r="AI58" s="179">
        <f t="shared" si="15"/>
        <v>0</v>
      </c>
      <c r="AJ58" s="179">
        <v>0</v>
      </c>
      <c r="AK58" s="39">
        <v>0</v>
      </c>
      <c r="AL58" s="39">
        <v>0</v>
      </c>
      <c r="AM58" s="39">
        <v>0</v>
      </c>
      <c r="AN58" s="39">
        <v>0</v>
      </c>
      <c r="AO58" s="179">
        <f>'12'!M51</f>
        <v>0</v>
      </c>
      <c r="AP58" s="39">
        <f t="shared" si="21"/>
        <v>0</v>
      </c>
      <c r="AQ58" s="39">
        <v>0</v>
      </c>
      <c r="AR58" s="39">
        <v>0</v>
      </c>
      <c r="AS58" s="39">
        <v>0</v>
      </c>
      <c r="AT58" s="179">
        <f>'12'!O27</f>
        <v>0</v>
      </c>
      <c r="AU58" s="39">
        <v>0</v>
      </c>
      <c r="AV58" s="39">
        <v>0</v>
      </c>
      <c r="AW58" s="39">
        <v>0</v>
      </c>
      <c r="AX58" s="39">
        <v>0</v>
      </c>
      <c r="AY58" s="179">
        <f>'10'!AY50</f>
        <v>0</v>
      </c>
      <c r="AZ58" s="39">
        <v>0</v>
      </c>
      <c r="BA58" s="39">
        <v>0</v>
      </c>
      <c r="BB58" s="39">
        <v>0</v>
      </c>
      <c r="BC58" s="39">
        <v>0</v>
      </c>
    </row>
    <row r="59" spans="1:55" ht="81.75" customHeight="1">
      <c r="A59" s="170" t="s">
        <v>284</v>
      </c>
      <c r="B59" s="188" t="s">
        <v>432</v>
      </c>
      <c r="C59" s="172" t="s">
        <v>416</v>
      </c>
      <c r="D59" s="178">
        <f>'10'!G51</f>
        <v>0</v>
      </c>
      <c r="E59" s="201">
        <f t="shared" si="17"/>
        <v>0</v>
      </c>
      <c r="F59" s="201">
        <f t="shared" si="94"/>
        <v>0</v>
      </c>
      <c r="G59" s="201">
        <f t="shared" si="95"/>
        <v>0</v>
      </c>
      <c r="H59" s="201">
        <f t="shared" si="6"/>
        <v>0</v>
      </c>
      <c r="I59" s="201">
        <f t="shared" si="7"/>
        <v>0</v>
      </c>
      <c r="J59" s="202">
        <f>'10'!J51</f>
        <v>0</v>
      </c>
      <c r="K59" s="39">
        <v>0</v>
      </c>
      <c r="L59" s="39">
        <v>0</v>
      </c>
      <c r="M59" s="39">
        <v>0</v>
      </c>
      <c r="N59" s="39">
        <v>0</v>
      </c>
      <c r="O59" s="202">
        <f>'10'!L51</f>
        <v>0</v>
      </c>
      <c r="P59" s="39">
        <v>0</v>
      </c>
      <c r="Q59" s="39">
        <v>0</v>
      </c>
      <c r="R59" s="39">
        <v>0</v>
      </c>
      <c r="S59" s="39">
        <v>0</v>
      </c>
      <c r="T59" s="202">
        <f>'10'!N51</f>
        <v>0</v>
      </c>
      <c r="U59" s="39">
        <v>0</v>
      </c>
      <c r="V59" s="39">
        <v>0</v>
      </c>
      <c r="W59" s="39">
        <v>0</v>
      </c>
      <c r="X59" s="39">
        <v>0</v>
      </c>
      <c r="Y59" s="202">
        <f t="shared" si="101"/>
        <v>0</v>
      </c>
      <c r="Z59" s="39">
        <v>0</v>
      </c>
      <c r="AA59" s="39">
        <v>0</v>
      </c>
      <c r="AB59" s="39">
        <v>0</v>
      </c>
      <c r="AC59" s="39">
        <v>0</v>
      </c>
      <c r="AD59" s="178">
        <f>'12'!H52</f>
        <v>0</v>
      </c>
      <c r="AE59" s="179">
        <f t="shared" si="12"/>
        <v>0</v>
      </c>
      <c r="AF59" s="179">
        <f t="shared" si="13"/>
        <v>0</v>
      </c>
      <c r="AG59" s="179">
        <f t="shared" si="19"/>
        <v>0</v>
      </c>
      <c r="AH59" s="179">
        <f t="shared" si="14"/>
        <v>0</v>
      </c>
      <c r="AI59" s="179">
        <f t="shared" si="15"/>
        <v>0</v>
      </c>
      <c r="AJ59" s="179">
        <f>'12'!K28</f>
        <v>0</v>
      </c>
      <c r="AK59" s="39">
        <v>0</v>
      </c>
      <c r="AL59" s="39">
        <v>0</v>
      </c>
      <c r="AM59" s="39">
        <v>0</v>
      </c>
      <c r="AN59" s="39">
        <v>0</v>
      </c>
      <c r="AO59" s="179">
        <f>'12'!M52</f>
        <v>0</v>
      </c>
      <c r="AP59" s="39">
        <f t="shared" si="21"/>
        <v>0</v>
      </c>
      <c r="AQ59" s="39">
        <v>0</v>
      </c>
      <c r="AR59" s="39">
        <v>0</v>
      </c>
      <c r="AS59" s="39">
        <v>0</v>
      </c>
      <c r="AT59" s="179">
        <f>'12'!O28</f>
        <v>0</v>
      </c>
      <c r="AU59" s="39">
        <v>0</v>
      </c>
      <c r="AV59" s="39">
        <v>0</v>
      </c>
      <c r="AW59" s="39">
        <v>0</v>
      </c>
      <c r="AX59" s="39">
        <v>0</v>
      </c>
      <c r="AY59" s="179">
        <f>'10'!AY51</f>
        <v>0</v>
      </c>
      <c r="AZ59" s="39">
        <v>0</v>
      </c>
      <c r="BA59" s="39">
        <v>0</v>
      </c>
      <c r="BB59" s="39">
        <v>0</v>
      </c>
      <c r="BC59" s="39">
        <v>0</v>
      </c>
    </row>
    <row r="60" spans="1:55" ht="81.75" customHeight="1">
      <c r="A60" s="170" t="s">
        <v>848</v>
      </c>
      <c r="B60" s="188" t="s">
        <v>433</v>
      </c>
      <c r="C60" s="172" t="s">
        <v>416</v>
      </c>
      <c r="D60" s="178">
        <f>'10'!G52</f>
        <v>0</v>
      </c>
      <c r="E60" s="201">
        <f t="shared" si="17"/>
        <v>0</v>
      </c>
      <c r="F60" s="201">
        <f t="shared" si="94"/>
        <v>0</v>
      </c>
      <c r="G60" s="201">
        <f t="shared" si="95"/>
        <v>0</v>
      </c>
      <c r="H60" s="201">
        <f t="shared" si="6"/>
        <v>0</v>
      </c>
      <c r="I60" s="201">
        <f t="shared" si="7"/>
        <v>0</v>
      </c>
      <c r="J60" s="202">
        <f>'10'!J52</f>
        <v>0</v>
      </c>
      <c r="K60" s="39">
        <v>0</v>
      </c>
      <c r="L60" s="39">
        <v>0</v>
      </c>
      <c r="M60" s="39">
        <v>0</v>
      </c>
      <c r="N60" s="39">
        <v>0</v>
      </c>
      <c r="O60" s="202">
        <f>'10'!L52</f>
        <v>0</v>
      </c>
      <c r="P60" s="39">
        <v>0</v>
      </c>
      <c r="Q60" s="39">
        <v>0</v>
      </c>
      <c r="R60" s="39">
        <v>0</v>
      </c>
      <c r="S60" s="39">
        <v>0</v>
      </c>
      <c r="T60" s="202">
        <f>'10'!N52</f>
        <v>0</v>
      </c>
      <c r="U60" s="39">
        <v>0</v>
      </c>
      <c r="V60" s="39">
        <v>0</v>
      </c>
      <c r="W60" s="39">
        <v>0</v>
      </c>
      <c r="X60" s="39">
        <v>0</v>
      </c>
      <c r="Y60" s="202">
        <f t="shared" si="101"/>
        <v>0</v>
      </c>
      <c r="Z60" s="39">
        <v>0</v>
      </c>
      <c r="AA60" s="39">
        <v>0</v>
      </c>
      <c r="AB60" s="39">
        <v>0</v>
      </c>
      <c r="AC60" s="39">
        <v>0</v>
      </c>
      <c r="AD60" s="178">
        <f>'12'!H53</f>
        <v>0</v>
      </c>
      <c r="AE60" s="179">
        <f t="shared" si="12"/>
        <v>0</v>
      </c>
      <c r="AF60" s="179">
        <f t="shared" si="13"/>
        <v>0</v>
      </c>
      <c r="AG60" s="179">
        <f t="shared" si="19"/>
        <v>0</v>
      </c>
      <c r="AH60" s="179">
        <f t="shared" si="14"/>
        <v>0</v>
      </c>
      <c r="AI60" s="179">
        <f t="shared" si="15"/>
        <v>0</v>
      </c>
      <c r="AJ60" s="179">
        <v>0</v>
      </c>
      <c r="AK60" s="39">
        <v>0</v>
      </c>
      <c r="AL60" s="39">
        <v>0</v>
      </c>
      <c r="AM60" s="39">
        <v>0</v>
      </c>
      <c r="AN60" s="39">
        <v>0</v>
      </c>
      <c r="AO60" s="179">
        <f>'12'!M53</f>
        <v>0</v>
      </c>
      <c r="AP60" s="39">
        <f t="shared" si="21"/>
        <v>0</v>
      </c>
      <c r="AQ60" s="39">
        <v>0</v>
      </c>
      <c r="AR60" s="39">
        <v>0</v>
      </c>
      <c r="AS60" s="39">
        <v>0</v>
      </c>
      <c r="AT60" s="179">
        <f>'12'!O29</f>
        <v>0</v>
      </c>
      <c r="AU60" s="39">
        <v>0</v>
      </c>
      <c r="AV60" s="39">
        <v>0</v>
      </c>
      <c r="AW60" s="39">
        <v>0</v>
      </c>
      <c r="AX60" s="39">
        <v>0</v>
      </c>
      <c r="AY60" s="179">
        <f>'10'!AY52</f>
        <v>0</v>
      </c>
      <c r="AZ60" s="39">
        <v>0</v>
      </c>
      <c r="BA60" s="39">
        <v>0</v>
      </c>
      <c r="BB60" s="39">
        <v>0</v>
      </c>
      <c r="BC60" s="39">
        <v>0</v>
      </c>
    </row>
    <row r="61" spans="1:55" ht="81.75" customHeight="1">
      <c r="A61" s="170" t="s">
        <v>849</v>
      </c>
      <c r="B61" s="188" t="s">
        <v>434</v>
      </c>
      <c r="C61" s="172" t="s">
        <v>416</v>
      </c>
      <c r="D61" s="178">
        <f>'10'!G53</f>
        <v>0</v>
      </c>
      <c r="E61" s="201">
        <f t="shared" si="17"/>
        <v>0</v>
      </c>
      <c r="F61" s="201">
        <f t="shared" si="94"/>
        <v>0</v>
      </c>
      <c r="G61" s="201">
        <f t="shared" si="95"/>
        <v>0</v>
      </c>
      <c r="H61" s="201">
        <f t="shared" si="6"/>
        <v>0</v>
      </c>
      <c r="I61" s="201">
        <f t="shared" si="7"/>
        <v>0</v>
      </c>
      <c r="J61" s="202">
        <f>'10'!J53</f>
        <v>0</v>
      </c>
      <c r="K61" s="39">
        <v>0</v>
      </c>
      <c r="L61" s="39">
        <v>0</v>
      </c>
      <c r="M61" s="39">
        <v>0</v>
      </c>
      <c r="N61" s="39">
        <v>0</v>
      </c>
      <c r="O61" s="202">
        <f>'10'!L53</f>
        <v>0</v>
      </c>
      <c r="P61" s="39">
        <v>0</v>
      </c>
      <c r="Q61" s="39">
        <v>0</v>
      </c>
      <c r="R61" s="39">
        <v>0</v>
      </c>
      <c r="S61" s="39">
        <v>0</v>
      </c>
      <c r="T61" s="202">
        <f>'10'!N53</f>
        <v>0</v>
      </c>
      <c r="U61" s="39">
        <v>0</v>
      </c>
      <c r="V61" s="39">
        <v>0</v>
      </c>
      <c r="W61" s="39">
        <v>0</v>
      </c>
      <c r="X61" s="39">
        <v>0</v>
      </c>
      <c r="Y61" s="202">
        <f t="shared" si="101"/>
        <v>0</v>
      </c>
      <c r="Z61" s="39">
        <v>0</v>
      </c>
      <c r="AA61" s="39">
        <v>0</v>
      </c>
      <c r="AB61" s="39">
        <v>0</v>
      </c>
      <c r="AC61" s="39">
        <v>0</v>
      </c>
      <c r="AD61" s="178">
        <f>'12'!H54</f>
        <v>0</v>
      </c>
      <c r="AE61" s="179">
        <f t="shared" si="12"/>
        <v>0</v>
      </c>
      <c r="AF61" s="179">
        <f t="shared" si="13"/>
        <v>0</v>
      </c>
      <c r="AG61" s="179">
        <f t="shared" si="19"/>
        <v>0</v>
      </c>
      <c r="AH61" s="179">
        <f t="shared" si="14"/>
        <v>0</v>
      </c>
      <c r="AI61" s="179">
        <f t="shared" si="15"/>
        <v>0</v>
      </c>
      <c r="AJ61" s="179">
        <f>'12'!K30</f>
        <v>0</v>
      </c>
      <c r="AK61" s="39">
        <v>0</v>
      </c>
      <c r="AL61" s="39">
        <v>0</v>
      </c>
      <c r="AM61" s="39">
        <v>0</v>
      </c>
      <c r="AN61" s="39">
        <v>0</v>
      </c>
      <c r="AO61" s="179">
        <f>'12'!M54</f>
        <v>0</v>
      </c>
      <c r="AP61" s="39">
        <f t="shared" si="21"/>
        <v>0</v>
      </c>
      <c r="AQ61" s="39">
        <v>0</v>
      </c>
      <c r="AR61" s="39">
        <v>0</v>
      </c>
      <c r="AS61" s="39">
        <v>0</v>
      </c>
      <c r="AT61" s="179">
        <v>0</v>
      </c>
      <c r="AU61" s="39">
        <v>0</v>
      </c>
      <c r="AV61" s="39">
        <v>0</v>
      </c>
      <c r="AW61" s="39">
        <v>0</v>
      </c>
      <c r="AX61" s="39">
        <v>0</v>
      </c>
      <c r="AY61" s="179">
        <f>'10'!AY53</f>
        <v>0</v>
      </c>
      <c r="AZ61" s="39">
        <v>0</v>
      </c>
      <c r="BA61" s="39">
        <v>0</v>
      </c>
      <c r="BB61" s="39">
        <v>0</v>
      </c>
      <c r="BC61" s="39">
        <v>0</v>
      </c>
    </row>
    <row r="62" spans="1:55" ht="81.75" customHeight="1">
      <c r="A62" s="170" t="s">
        <v>285</v>
      </c>
      <c r="B62" s="188" t="s">
        <v>227</v>
      </c>
      <c r="C62" s="172" t="s">
        <v>416</v>
      </c>
      <c r="D62" s="178">
        <f>'10'!G54</f>
        <v>0</v>
      </c>
      <c r="E62" s="201">
        <f t="shared" si="17"/>
        <v>0</v>
      </c>
      <c r="F62" s="201">
        <f t="shared" si="94"/>
        <v>0</v>
      </c>
      <c r="G62" s="201">
        <f t="shared" si="95"/>
        <v>0</v>
      </c>
      <c r="H62" s="201">
        <f t="shared" si="6"/>
        <v>0</v>
      </c>
      <c r="I62" s="201">
        <f t="shared" si="7"/>
        <v>0</v>
      </c>
      <c r="J62" s="202">
        <f>'10'!J54</f>
        <v>0</v>
      </c>
      <c r="K62" s="39">
        <v>0</v>
      </c>
      <c r="L62" s="39">
        <v>0</v>
      </c>
      <c r="M62" s="39">
        <v>0</v>
      </c>
      <c r="N62" s="39">
        <v>0</v>
      </c>
      <c r="O62" s="202">
        <f>'10'!L54</f>
        <v>0</v>
      </c>
      <c r="P62" s="39">
        <v>0</v>
      </c>
      <c r="Q62" s="39">
        <v>0</v>
      </c>
      <c r="R62" s="39">
        <v>0</v>
      </c>
      <c r="S62" s="39">
        <v>0</v>
      </c>
      <c r="T62" s="202">
        <f>'10'!N54</f>
        <v>0</v>
      </c>
      <c r="U62" s="39">
        <v>0</v>
      </c>
      <c r="V62" s="39">
        <v>0</v>
      </c>
      <c r="W62" s="39">
        <v>0</v>
      </c>
      <c r="X62" s="39">
        <v>0</v>
      </c>
      <c r="Y62" s="202">
        <f t="shared" si="101"/>
        <v>0</v>
      </c>
      <c r="Z62" s="39">
        <v>0</v>
      </c>
      <c r="AA62" s="39">
        <v>0</v>
      </c>
      <c r="AB62" s="39">
        <v>0</v>
      </c>
      <c r="AC62" s="39">
        <v>0</v>
      </c>
      <c r="AD62" s="178">
        <f>'12'!H55</f>
        <v>0</v>
      </c>
      <c r="AE62" s="179">
        <f t="shared" si="12"/>
        <v>0</v>
      </c>
      <c r="AF62" s="179">
        <f t="shared" si="13"/>
        <v>0</v>
      </c>
      <c r="AG62" s="179">
        <f t="shared" si="19"/>
        <v>0</v>
      </c>
      <c r="AH62" s="179">
        <f t="shared" si="14"/>
        <v>0</v>
      </c>
      <c r="AI62" s="179">
        <f t="shared" si="15"/>
        <v>0</v>
      </c>
      <c r="AJ62" s="179">
        <f>'12'!K31</f>
        <v>0</v>
      </c>
      <c r="AK62" s="39">
        <v>0</v>
      </c>
      <c r="AL62" s="39">
        <v>0</v>
      </c>
      <c r="AM62" s="39">
        <v>0</v>
      </c>
      <c r="AN62" s="39">
        <v>0</v>
      </c>
      <c r="AO62" s="179">
        <f>'12'!M55</f>
        <v>0</v>
      </c>
      <c r="AP62" s="39">
        <f t="shared" si="21"/>
        <v>0</v>
      </c>
      <c r="AQ62" s="39">
        <v>0</v>
      </c>
      <c r="AR62" s="39">
        <v>0</v>
      </c>
      <c r="AS62" s="39">
        <v>0</v>
      </c>
      <c r="AT62" s="179">
        <v>0</v>
      </c>
      <c r="AU62" s="39">
        <v>0</v>
      </c>
      <c r="AV62" s="39">
        <v>0</v>
      </c>
      <c r="AW62" s="39">
        <v>0</v>
      </c>
      <c r="AX62" s="39">
        <v>0</v>
      </c>
      <c r="AY62" s="179">
        <f>'10'!AY54</f>
        <v>0</v>
      </c>
      <c r="AZ62" s="39">
        <v>0</v>
      </c>
      <c r="BA62" s="39">
        <v>0</v>
      </c>
      <c r="BB62" s="39">
        <v>0</v>
      </c>
      <c r="BC62" s="39">
        <v>0</v>
      </c>
    </row>
    <row r="63" spans="1:55" ht="81.75" customHeight="1">
      <c r="A63" s="170" t="s">
        <v>435</v>
      </c>
      <c r="B63" s="188" t="s">
        <v>228</v>
      </c>
      <c r="C63" s="172" t="s">
        <v>416</v>
      </c>
      <c r="D63" s="178">
        <f>'10'!G55</f>
        <v>0</v>
      </c>
      <c r="E63" s="201">
        <f t="shared" si="17"/>
        <v>0</v>
      </c>
      <c r="F63" s="201">
        <f t="shared" si="94"/>
        <v>0</v>
      </c>
      <c r="G63" s="201">
        <f t="shared" si="95"/>
        <v>0</v>
      </c>
      <c r="H63" s="201">
        <f t="shared" si="6"/>
        <v>0</v>
      </c>
      <c r="I63" s="201">
        <f t="shared" si="7"/>
        <v>0</v>
      </c>
      <c r="J63" s="202">
        <f>'10'!J55</f>
        <v>0</v>
      </c>
      <c r="K63" s="39">
        <v>0</v>
      </c>
      <c r="L63" s="39">
        <v>0</v>
      </c>
      <c r="M63" s="39">
        <v>0</v>
      </c>
      <c r="N63" s="39">
        <v>0</v>
      </c>
      <c r="O63" s="202">
        <f>'10'!L55</f>
        <v>0</v>
      </c>
      <c r="P63" s="39">
        <v>0</v>
      </c>
      <c r="Q63" s="39">
        <v>0</v>
      </c>
      <c r="R63" s="39">
        <v>0</v>
      </c>
      <c r="S63" s="39">
        <v>0</v>
      </c>
      <c r="T63" s="202">
        <f>'10'!N55</f>
        <v>0</v>
      </c>
      <c r="U63" s="39">
        <v>0</v>
      </c>
      <c r="V63" s="39">
        <v>0</v>
      </c>
      <c r="W63" s="39">
        <v>0</v>
      </c>
      <c r="X63" s="39">
        <v>0</v>
      </c>
      <c r="Y63" s="202">
        <f t="shared" si="101"/>
        <v>0</v>
      </c>
      <c r="Z63" s="39">
        <v>0</v>
      </c>
      <c r="AA63" s="39">
        <v>0</v>
      </c>
      <c r="AB63" s="39">
        <v>0</v>
      </c>
      <c r="AC63" s="39">
        <v>0</v>
      </c>
      <c r="AD63" s="178">
        <f>'12'!H56</f>
        <v>0</v>
      </c>
      <c r="AE63" s="179">
        <f t="shared" si="12"/>
        <v>0</v>
      </c>
      <c r="AF63" s="179">
        <f t="shared" si="13"/>
        <v>0</v>
      </c>
      <c r="AG63" s="179">
        <f t="shared" si="19"/>
        <v>0</v>
      </c>
      <c r="AH63" s="179">
        <f t="shared" si="14"/>
        <v>0</v>
      </c>
      <c r="AI63" s="179">
        <f t="shared" si="15"/>
        <v>0</v>
      </c>
      <c r="AJ63" s="179">
        <v>0</v>
      </c>
      <c r="AK63" s="39">
        <v>0</v>
      </c>
      <c r="AL63" s="39">
        <v>0</v>
      </c>
      <c r="AM63" s="39">
        <v>0</v>
      </c>
      <c r="AN63" s="39">
        <v>0</v>
      </c>
      <c r="AO63" s="179">
        <f>'12'!M56</f>
        <v>0</v>
      </c>
      <c r="AP63" s="39">
        <f t="shared" si="21"/>
        <v>0</v>
      </c>
      <c r="AQ63" s="39">
        <v>0</v>
      </c>
      <c r="AR63" s="39">
        <v>0</v>
      </c>
      <c r="AS63" s="39">
        <v>0</v>
      </c>
      <c r="AT63" s="179">
        <v>0</v>
      </c>
      <c r="AU63" s="39">
        <v>0</v>
      </c>
      <c r="AV63" s="39">
        <v>0</v>
      </c>
      <c r="AW63" s="39">
        <v>0</v>
      </c>
      <c r="AX63" s="39">
        <v>0</v>
      </c>
      <c r="AY63" s="179">
        <f>'10'!AY55</f>
        <v>0</v>
      </c>
      <c r="AZ63" s="39">
        <v>0</v>
      </c>
      <c r="BA63" s="39">
        <v>0</v>
      </c>
      <c r="BB63" s="39">
        <v>0</v>
      </c>
      <c r="BC63" s="39">
        <v>0</v>
      </c>
    </row>
    <row r="64" spans="1:55" ht="81.75" customHeight="1">
      <c r="A64" s="170" t="s">
        <v>435</v>
      </c>
      <c r="B64" s="188" t="s">
        <v>229</v>
      </c>
      <c r="C64" s="172" t="s">
        <v>416</v>
      </c>
      <c r="D64" s="178">
        <f>'10'!G56</f>
        <v>0</v>
      </c>
      <c r="E64" s="201">
        <f t="shared" si="17"/>
        <v>0</v>
      </c>
      <c r="F64" s="201">
        <f t="shared" si="94"/>
        <v>0</v>
      </c>
      <c r="G64" s="201">
        <f t="shared" si="95"/>
        <v>0</v>
      </c>
      <c r="H64" s="201">
        <f t="shared" si="6"/>
        <v>0</v>
      </c>
      <c r="I64" s="201">
        <f t="shared" si="7"/>
        <v>0</v>
      </c>
      <c r="J64" s="202">
        <f>'10'!J56</f>
        <v>0</v>
      </c>
      <c r="K64" s="39">
        <v>0</v>
      </c>
      <c r="L64" s="39">
        <v>0</v>
      </c>
      <c r="M64" s="39">
        <v>0</v>
      </c>
      <c r="N64" s="39">
        <v>0</v>
      </c>
      <c r="O64" s="202">
        <f>'10'!L56</f>
        <v>0</v>
      </c>
      <c r="P64" s="39">
        <v>0</v>
      </c>
      <c r="Q64" s="39">
        <v>0</v>
      </c>
      <c r="R64" s="39">
        <v>0</v>
      </c>
      <c r="S64" s="39">
        <v>0</v>
      </c>
      <c r="T64" s="202">
        <f>'10'!N56</f>
        <v>0</v>
      </c>
      <c r="U64" s="39">
        <v>0</v>
      </c>
      <c r="V64" s="39">
        <v>0</v>
      </c>
      <c r="W64" s="39">
        <v>0</v>
      </c>
      <c r="X64" s="39">
        <v>0</v>
      </c>
      <c r="Y64" s="202">
        <f t="shared" si="101"/>
        <v>0</v>
      </c>
      <c r="Z64" s="39">
        <v>0</v>
      </c>
      <c r="AA64" s="39">
        <v>0</v>
      </c>
      <c r="AB64" s="39">
        <v>0</v>
      </c>
      <c r="AC64" s="39">
        <v>0</v>
      </c>
      <c r="AD64" s="178">
        <f>'12'!H57</f>
        <v>0</v>
      </c>
      <c r="AE64" s="179">
        <f t="shared" si="12"/>
        <v>0</v>
      </c>
      <c r="AF64" s="179">
        <f t="shared" si="13"/>
        <v>0</v>
      </c>
      <c r="AG64" s="179">
        <f t="shared" si="19"/>
        <v>0</v>
      </c>
      <c r="AH64" s="179">
        <f t="shared" si="14"/>
        <v>0</v>
      </c>
      <c r="AI64" s="179">
        <f t="shared" si="15"/>
        <v>0</v>
      </c>
      <c r="AJ64" s="179">
        <f>'12'!K36</f>
        <v>0</v>
      </c>
      <c r="AK64" s="39">
        <v>0</v>
      </c>
      <c r="AL64" s="39">
        <v>0</v>
      </c>
      <c r="AM64" s="39">
        <v>0</v>
      </c>
      <c r="AN64" s="39">
        <v>0</v>
      </c>
      <c r="AO64" s="179">
        <f>'12'!M57</f>
        <v>0</v>
      </c>
      <c r="AP64" s="39">
        <f t="shared" si="21"/>
        <v>0</v>
      </c>
      <c r="AQ64" s="39">
        <v>0</v>
      </c>
      <c r="AR64" s="39">
        <v>0</v>
      </c>
      <c r="AS64" s="39">
        <v>0</v>
      </c>
      <c r="AT64" s="179">
        <f>'12'!O36</f>
        <v>0</v>
      </c>
      <c r="AU64" s="39">
        <v>0</v>
      </c>
      <c r="AV64" s="39">
        <v>0</v>
      </c>
      <c r="AW64" s="39">
        <v>0</v>
      </c>
      <c r="AX64" s="39">
        <v>0</v>
      </c>
      <c r="AY64" s="179">
        <f>'10'!AY56</f>
        <v>0</v>
      </c>
      <c r="AZ64" s="39">
        <v>0</v>
      </c>
      <c r="BA64" s="39">
        <v>0</v>
      </c>
      <c r="BB64" s="39">
        <v>0</v>
      </c>
      <c r="BC64" s="39">
        <v>0</v>
      </c>
    </row>
    <row r="65" spans="1:55" ht="81.75" customHeight="1">
      <c r="A65" s="170" t="s">
        <v>435</v>
      </c>
      <c r="B65" s="188" t="s">
        <v>230</v>
      </c>
      <c r="C65" s="172" t="s">
        <v>416</v>
      </c>
      <c r="D65" s="178">
        <f>'10'!G57</f>
        <v>0</v>
      </c>
      <c r="E65" s="201">
        <f t="shared" si="17"/>
        <v>0</v>
      </c>
      <c r="F65" s="201">
        <f t="shared" si="94"/>
        <v>0</v>
      </c>
      <c r="G65" s="201">
        <f t="shared" si="95"/>
        <v>0</v>
      </c>
      <c r="H65" s="201">
        <f t="shared" si="6"/>
        <v>0</v>
      </c>
      <c r="I65" s="201">
        <f t="shared" si="7"/>
        <v>0</v>
      </c>
      <c r="J65" s="202">
        <f>'10'!J57</f>
        <v>0</v>
      </c>
      <c r="K65" s="39">
        <v>0</v>
      </c>
      <c r="L65" s="39">
        <v>0</v>
      </c>
      <c r="M65" s="39">
        <v>0</v>
      </c>
      <c r="N65" s="39">
        <v>0</v>
      </c>
      <c r="O65" s="202">
        <f>'10'!L57</f>
        <v>0</v>
      </c>
      <c r="P65" s="39">
        <v>0</v>
      </c>
      <c r="Q65" s="39">
        <v>0</v>
      </c>
      <c r="R65" s="39">
        <v>0</v>
      </c>
      <c r="S65" s="39">
        <v>0</v>
      </c>
      <c r="T65" s="202">
        <f>'10'!N57</f>
        <v>0</v>
      </c>
      <c r="U65" s="39">
        <v>0</v>
      </c>
      <c r="V65" s="39">
        <v>0</v>
      </c>
      <c r="W65" s="39">
        <v>0</v>
      </c>
      <c r="X65" s="39">
        <v>0</v>
      </c>
      <c r="Y65" s="202">
        <f t="shared" si="101"/>
        <v>0</v>
      </c>
      <c r="Z65" s="39">
        <v>0</v>
      </c>
      <c r="AA65" s="39">
        <v>0</v>
      </c>
      <c r="AB65" s="39">
        <v>0</v>
      </c>
      <c r="AC65" s="39">
        <v>0</v>
      </c>
      <c r="AD65" s="178">
        <f>'12'!H58</f>
        <v>0</v>
      </c>
      <c r="AE65" s="179">
        <f t="shared" si="12"/>
        <v>0</v>
      </c>
      <c r="AF65" s="179">
        <f t="shared" si="13"/>
        <v>0</v>
      </c>
      <c r="AG65" s="179">
        <f t="shared" si="19"/>
        <v>0</v>
      </c>
      <c r="AH65" s="179">
        <f t="shared" si="14"/>
        <v>0</v>
      </c>
      <c r="AI65" s="179">
        <f t="shared" si="15"/>
        <v>0</v>
      </c>
      <c r="AJ65" s="179">
        <f>'12'!K37</f>
        <v>0</v>
      </c>
      <c r="AK65" s="39">
        <v>0</v>
      </c>
      <c r="AL65" s="39">
        <v>0</v>
      </c>
      <c r="AM65" s="39">
        <v>0</v>
      </c>
      <c r="AN65" s="39">
        <v>0</v>
      </c>
      <c r="AO65" s="179">
        <f>'12'!M58</f>
        <v>0</v>
      </c>
      <c r="AP65" s="39">
        <f t="shared" si="21"/>
        <v>0</v>
      </c>
      <c r="AQ65" s="39">
        <v>0</v>
      </c>
      <c r="AR65" s="39">
        <v>0</v>
      </c>
      <c r="AS65" s="39">
        <v>0</v>
      </c>
      <c r="AT65" s="179">
        <f>'12'!O37</f>
        <v>0</v>
      </c>
      <c r="AU65" s="39">
        <v>0</v>
      </c>
      <c r="AV65" s="39">
        <v>0</v>
      </c>
      <c r="AW65" s="39">
        <v>0</v>
      </c>
      <c r="AX65" s="39">
        <v>0</v>
      </c>
      <c r="AY65" s="179">
        <f>'10'!AY57</f>
        <v>0</v>
      </c>
      <c r="AZ65" s="39">
        <v>0</v>
      </c>
      <c r="BA65" s="39">
        <v>0</v>
      </c>
      <c r="BB65" s="39">
        <v>0</v>
      </c>
      <c r="BC65" s="39">
        <v>0</v>
      </c>
    </row>
    <row r="66" spans="1:55" ht="81.75" customHeight="1">
      <c r="A66" s="170" t="s">
        <v>435</v>
      </c>
      <c r="B66" s="188" t="s">
        <v>231</v>
      </c>
      <c r="C66" s="172" t="s">
        <v>416</v>
      </c>
      <c r="D66" s="178">
        <f>'10'!G58</f>
        <v>0</v>
      </c>
      <c r="E66" s="201">
        <f t="shared" si="17"/>
        <v>0</v>
      </c>
      <c r="F66" s="201">
        <f t="shared" si="94"/>
        <v>0</v>
      </c>
      <c r="G66" s="201">
        <f t="shared" si="95"/>
        <v>0</v>
      </c>
      <c r="H66" s="201">
        <f t="shared" si="6"/>
        <v>0</v>
      </c>
      <c r="I66" s="201">
        <f t="shared" si="7"/>
        <v>0</v>
      </c>
      <c r="J66" s="202">
        <f>'10'!J58</f>
        <v>0</v>
      </c>
      <c r="K66" s="39">
        <v>0</v>
      </c>
      <c r="L66" s="39">
        <v>0</v>
      </c>
      <c r="M66" s="39">
        <v>0</v>
      </c>
      <c r="N66" s="39">
        <v>0</v>
      </c>
      <c r="O66" s="202">
        <f>'10'!L58</f>
        <v>0</v>
      </c>
      <c r="P66" s="39">
        <v>0</v>
      </c>
      <c r="Q66" s="39">
        <v>0</v>
      </c>
      <c r="R66" s="39">
        <v>0</v>
      </c>
      <c r="S66" s="39">
        <v>0</v>
      </c>
      <c r="T66" s="202">
        <f>'10'!N58</f>
        <v>0</v>
      </c>
      <c r="U66" s="39">
        <v>0</v>
      </c>
      <c r="V66" s="39">
        <v>0</v>
      </c>
      <c r="W66" s="39">
        <v>0</v>
      </c>
      <c r="X66" s="39">
        <v>0</v>
      </c>
      <c r="Y66" s="202">
        <f t="shared" si="101"/>
        <v>0</v>
      </c>
      <c r="Z66" s="39">
        <v>0</v>
      </c>
      <c r="AA66" s="39">
        <v>0</v>
      </c>
      <c r="AB66" s="39">
        <v>0</v>
      </c>
      <c r="AC66" s="39">
        <v>0</v>
      </c>
      <c r="AD66" s="178">
        <f>'12'!H59</f>
        <v>0</v>
      </c>
      <c r="AE66" s="179">
        <f t="shared" si="12"/>
        <v>0</v>
      </c>
      <c r="AF66" s="179">
        <f t="shared" si="13"/>
        <v>0</v>
      </c>
      <c r="AG66" s="179">
        <f t="shared" si="19"/>
        <v>0</v>
      </c>
      <c r="AH66" s="179">
        <f t="shared" si="14"/>
        <v>0</v>
      </c>
      <c r="AI66" s="179">
        <f t="shared" si="15"/>
        <v>0</v>
      </c>
      <c r="AJ66" s="179">
        <f>'12'!K38</f>
        <v>0</v>
      </c>
      <c r="AK66" s="39">
        <v>0</v>
      </c>
      <c r="AL66" s="39">
        <v>0</v>
      </c>
      <c r="AM66" s="39">
        <v>0</v>
      </c>
      <c r="AN66" s="39">
        <v>0</v>
      </c>
      <c r="AO66" s="179">
        <f>'12'!M59</f>
        <v>0</v>
      </c>
      <c r="AP66" s="39">
        <f t="shared" si="21"/>
        <v>0</v>
      </c>
      <c r="AQ66" s="39">
        <v>0</v>
      </c>
      <c r="AR66" s="39">
        <v>0</v>
      </c>
      <c r="AS66" s="39">
        <v>0</v>
      </c>
      <c r="AT66" s="179">
        <f>'12'!O38</f>
        <v>0</v>
      </c>
      <c r="AU66" s="39">
        <v>0</v>
      </c>
      <c r="AV66" s="39">
        <v>0</v>
      </c>
      <c r="AW66" s="39">
        <v>0</v>
      </c>
      <c r="AX66" s="39">
        <v>0</v>
      </c>
      <c r="AY66" s="179">
        <f>'10'!AY58</f>
        <v>0</v>
      </c>
      <c r="AZ66" s="39">
        <v>0</v>
      </c>
      <c r="BA66" s="39">
        <v>0</v>
      </c>
      <c r="BB66" s="39">
        <v>0</v>
      </c>
      <c r="BC66" s="39">
        <v>0</v>
      </c>
    </row>
    <row r="67" spans="1:55" ht="81.75" customHeight="1">
      <c r="A67" s="170" t="s">
        <v>436</v>
      </c>
      <c r="B67" s="188" t="s">
        <v>228</v>
      </c>
      <c r="C67" s="172" t="s">
        <v>416</v>
      </c>
      <c r="D67" s="178">
        <f>'10'!G59</f>
        <v>0</v>
      </c>
      <c r="E67" s="201">
        <f t="shared" si="17"/>
        <v>0</v>
      </c>
      <c r="F67" s="201">
        <f t="shared" si="94"/>
        <v>0</v>
      </c>
      <c r="G67" s="201">
        <f t="shared" si="95"/>
        <v>0</v>
      </c>
      <c r="H67" s="201">
        <f t="shared" si="6"/>
        <v>0</v>
      </c>
      <c r="I67" s="201">
        <f t="shared" si="7"/>
        <v>0</v>
      </c>
      <c r="J67" s="202">
        <f>'10'!J59</f>
        <v>0</v>
      </c>
      <c r="K67" s="39">
        <v>0</v>
      </c>
      <c r="L67" s="39">
        <v>0</v>
      </c>
      <c r="M67" s="39">
        <v>0</v>
      </c>
      <c r="N67" s="39">
        <v>0</v>
      </c>
      <c r="O67" s="202">
        <f>'10'!L59</f>
        <v>0</v>
      </c>
      <c r="P67" s="39">
        <v>0</v>
      </c>
      <c r="Q67" s="39">
        <v>0</v>
      </c>
      <c r="R67" s="39">
        <v>0</v>
      </c>
      <c r="S67" s="39">
        <v>0</v>
      </c>
      <c r="T67" s="202">
        <f>'10'!N59</f>
        <v>0</v>
      </c>
      <c r="U67" s="39">
        <v>0</v>
      </c>
      <c r="V67" s="39">
        <v>0</v>
      </c>
      <c r="W67" s="39">
        <v>0</v>
      </c>
      <c r="X67" s="39">
        <v>0</v>
      </c>
      <c r="Y67" s="202">
        <f t="shared" si="101"/>
        <v>0</v>
      </c>
      <c r="Z67" s="39">
        <v>0</v>
      </c>
      <c r="AA67" s="39">
        <v>0</v>
      </c>
      <c r="AB67" s="39">
        <v>0</v>
      </c>
      <c r="AC67" s="39">
        <v>0</v>
      </c>
      <c r="AD67" s="178">
        <f>'12'!H60</f>
        <v>0</v>
      </c>
      <c r="AE67" s="179">
        <f t="shared" si="12"/>
        <v>0</v>
      </c>
      <c r="AF67" s="179">
        <f t="shared" si="13"/>
        <v>0</v>
      </c>
      <c r="AG67" s="179">
        <f t="shared" si="19"/>
        <v>0</v>
      </c>
      <c r="AH67" s="179">
        <f t="shared" si="14"/>
        <v>0</v>
      </c>
      <c r="AI67" s="179">
        <f t="shared" si="15"/>
        <v>0</v>
      </c>
      <c r="AJ67" s="179">
        <v>0</v>
      </c>
      <c r="AK67" s="39">
        <v>0</v>
      </c>
      <c r="AL67" s="39">
        <v>0</v>
      </c>
      <c r="AM67" s="39">
        <v>0</v>
      </c>
      <c r="AN67" s="39">
        <v>0</v>
      </c>
      <c r="AO67" s="179">
        <f>'12'!M60</f>
        <v>0</v>
      </c>
      <c r="AP67" s="39">
        <f t="shared" si="21"/>
        <v>0</v>
      </c>
      <c r="AQ67" s="39">
        <v>0</v>
      </c>
      <c r="AR67" s="39">
        <v>0</v>
      </c>
      <c r="AS67" s="39">
        <v>0</v>
      </c>
      <c r="AT67" s="179">
        <f>'12'!O39</f>
        <v>0</v>
      </c>
      <c r="AU67" s="39">
        <v>0</v>
      </c>
      <c r="AV67" s="39">
        <v>0</v>
      </c>
      <c r="AW67" s="39">
        <v>0</v>
      </c>
      <c r="AX67" s="39">
        <v>0</v>
      </c>
      <c r="AY67" s="179">
        <f>'10'!AY59</f>
        <v>0</v>
      </c>
      <c r="AZ67" s="39">
        <v>0</v>
      </c>
      <c r="BA67" s="39">
        <v>0</v>
      </c>
      <c r="BB67" s="39">
        <v>0</v>
      </c>
      <c r="BC67" s="39">
        <v>0</v>
      </c>
    </row>
    <row r="68" spans="1:55" ht="81.75" customHeight="1">
      <c r="A68" s="170" t="s">
        <v>436</v>
      </c>
      <c r="B68" s="188" t="s">
        <v>229</v>
      </c>
      <c r="C68" s="172" t="s">
        <v>416</v>
      </c>
      <c r="D68" s="178">
        <f>'10'!G60</f>
        <v>0</v>
      </c>
      <c r="E68" s="201">
        <f t="shared" si="17"/>
        <v>0</v>
      </c>
      <c r="F68" s="201">
        <f t="shared" si="94"/>
        <v>0</v>
      </c>
      <c r="G68" s="201">
        <f t="shared" si="95"/>
        <v>0</v>
      </c>
      <c r="H68" s="201">
        <f t="shared" si="6"/>
        <v>0</v>
      </c>
      <c r="I68" s="201">
        <f t="shared" si="7"/>
        <v>0</v>
      </c>
      <c r="J68" s="202">
        <f>'10'!J60</f>
        <v>0</v>
      </c>
      <c r="K68" s="39">
        <v>0</v>
      </c>
      <c r="L68" s="39">
        <v>0</v>
      </c>
      <c r="M68" s="39">
        <v>0</v>
      </c>
      <c r="N68" s="39">
        <v>0</v>
      </c>
      <c r="O68" s="202">
        <f>'10'!L60</f>
        <v>0</v>
      </c>
      <c r="P68" s="39">
        <v>0</v>
      </c>
      <c r="Q68" s="39">
        <v>0</v>
      </c>
      <c r="R68" s="39">
        <v>0</v>
      </c>
      <c r="S68" s="39">
        <v>0</v>
      </c>
      <c r="T68" s="202">
        <f>'10'!N60</f>
        <v>0</v>
      </c>
      <c r="U68" s="39">
        <v>0</v>
      </c>
      <c r="V68" s="39">
        <v>0</v>
      </c>
      <c r="W68" s="39">
        <v>0</v>
      </c>
      <c r="X68" s="39">
        <v>0</v>
      </c>
      <c r="Y68" s="202">
        <f t="shared" si="101"/>
        <v>0</v>
      </c>
      <c r="Z68" s="39">
        <v>0</v>
      </c>
      <c r="AA68" s="39">
        <v>0</v>
      </c>
      <c r="AB68" s="39">
        <v>0</v>
      </c>
      <c r="AC68" s="39">
        <v>0</v>
      </c>
      <c r="AD68" s="178">
        <f>'12'!H61</f>
        <v>0</v>
      </c>
      <c r="AE68" s="179">
        <f t="shared" si="12"/>
        <v>0</v>
      </c>
      <c r="AF68" s="179">
        <f t="shared" si="13"/>
        <v>0</v>
      </c>
      <c r="AG68" s="179">
        <f t="shared" si="19"/>
        <v>0</v>
      </c>
      <c r="AH68" s="179">
        <f t="shared" si="14"/>
        <v>0</v>
      </c>
      <c r="AI68" s="179">
        <f t="shared" si="15"/>
        <v>0</v>
      </c>
      <c r="AJ68" s="179">
        <v>0</v>
      </c>
      <c r="AK68" s="39">
        <v>0</v>
      </c>
      <c r="AL68" s="39">
        <v>0</v>
      </c>
      <c r="AM68" s="39">
        <v>0</v>
      </c>
      <c r="AN68" s="39">
        <v>0</v>
      </c>
      <c r="AO68" s="179">
        <f>'12'!M61</f>
        <v>0</v>
      </c>
      <c r="AP68" s="39">
        <f t="shared" si="21"/>
        <v>0</v>
      </c>
      <c r="AQ68" s="39">
        <v>0</v>
      </c>
      <c r="AR68" s="39">
        <v>0</v>
      </c>
      <c r="AS68" s="39">
        <v>0</v>
      </c>
      <c r="AT68" s="179">
        <f>'12'!O41</f>
        <v>0</v>
      </c>
      <c r="AU68" s="39">
        <v>0</v>
      </c>
      <c r="AV68" s="39">
        <v>0</v>
      </c>
      <c r="AW68" s="39">
        <v>0</v>
      </c>
      <c r="AX68" s="39">
        <v>0</v>
      </c>
      <c r="AY68" s="179">
        <f>'10'!AY60</f>
        <v>0</v>
      </c>
      <c r="AZ68" s="39">
        <v>0</v>
      </c>
      <c r="BA68" s="39">
        <v>0</v>
      </c>
      <c r="BB68" s="39">
        <v>0</v>
      </c>
      <c r="BC68" s="39">
        <v>0</v>
      </c>
    </row>
    <row r="69" spans="1:55" ht="81.75" customHeight="1">
      <c r="A69" s="170" t="s">
        <v>436</v>
      </c>
      <c r="B69" s="188" t="s">
        <v>230</v>
      </c>
      <c r="C69" s="172" t="s">
        <v>416</v>
      </c>
      <c r="D69" s="178">
        <f>'10'!G61</f>
        <v>0</v>
      </c>
      <c r="E69" s="201">
        <f t="shared" si="17"/>
        <v>0</v>
      </c>
      <c r="F69" s="201">
        <f t="shared" si="94"/>
        <v>0</v>
      </c>
      <c r="G69" s="201">
        <f t="shared" si="95"/>
        <v>0</v>
      </c>
      <c r="H69" s="201">
        <f t="shared" si="6"/>
        <v>0</v>
      </c>
      <c r="I69" s="201">
        <f t="shared" si="7"/>
        <v>0</v>
      </c>
      <c r="J69" s="202">
        <f>'10'!J61</f>
        <v>0</v>
      </c>
      <c r="K69" s="39">
        <v>0</v>
      </c>
      <c r="L69" s="39">
        <v>0</v>
      </c>
      <c r="M69" s="39">
        <v>0</v>
      </c>
      <c r="N69" s="39">
        <v>0</v>
      </c>
      <c r="O69" s="202">
        <f>'10'!L61</f>
        <v>0</v>
      </c>
      <c r="P69" s="39">
        <v>0</v>
      </c>
      <c r="Q69" s="39">
        <v>0</v>
      </c>
      <c r="R69" s="39">
        <v>0</v>
      </c>
      <c r="S69" s="39">
        <v>0</v>
      </c>
      <c r="T69" s="202">
        <f>'10'!N61</f>
        <v>0</v>
      </c>
      <c r="U69" s="39">
        <v>0</v>
      </c>
      <c r="V69" s="39">
        <v>0</v>
      </c>
      <c r="W69" s="39">
        <v>0</v>
      </c>
      <c r="X69" s="39">
        <v>0</v>
      </c>
      <c r="Y69" s="202">
        <f t="shared" si="101"/>
        <v>0</v>
      </c>
      <c r="Z69" s="39">
        <v>0</v>
      </c>
      <c r="AA69" s="39">
        <v>0</v>
      </c>
      <c r="AB69" s="39">
        <v>0</v>
      </c>
      <c r="AC69" s="39">
        <v>0</v>
      </c>
      <c r="AD69" s="178">
        <f>'12'!H62</f>
        <v>0</v>
      </c>
      <c r="AE69" s="179">
        <f t="shared" si="12"/>
        <v>0</v>
      </c>
      <c r="AF69" s="179">
        <f t="shared" si="13"/>
        <v>0</v>
      </c>
      <c r="AG69" s="179">
        <f t="shared" si="19"/>
        <v>0</v>
      </c>
      <c r="AH69" s="179">
        <f t="shared" si="14"/>
        <v>0</v>
      </c>
      <c r="AI69" s="179">
        <f t="shared" si="15"/>
        <v>0</v>
      </c>
      <c r="AJ69" s="179">
        <v>0</v>
      </c>
      <c r="AK69" s="39">
        <v>0</v>
      </c>
      <c r="AL69" s="39">
        <v>0</v>
      </c>
      <c r="AM69" s="39">
        <v>0</v>
      </c>
      <c r="AN69" s="39">
        <v>0</v>
      </c>
      <c r="AO69" s="179">
        <f>'12'!M62</f>
        <v>0</v>
      </c>
      <c r="AP69" s="39">
        <f t="shared" si="21"/>
        <v>0</v>
      </c>
      <c r="AQ69" s="39">
        <v>0</v>
      </c>
      <c r="AR69" s="39">
        <v>0</v>
      </c>
      <c r="AS69" s="39">
        <v>0</v>
      </c>
      <c r="AT69" s="179">
        <f>'12'!O51</f>
        <v>0</v>
      </c>
      <c r="AU69" s="39">
        <v>0</v>
      </c>
      <c r="AV69" s="39">
        <v>0</v>
      </c>
      <c r="AW69" s="39">
        <v>0</v>
      </c>
      <c r="AX69" s="39">
        <v>0</v>
      </c>
      <c r="AY69" s="179">
        <f>'10'!AY61</f>
        <v>0</v>
      </c>
      <c r="AZ69" s="39">
        <v>0</v>
      </c>
      <c r="BA69" s="39">
        <v>0</v>
      </c>
      <c r="BB69" s="39">
        <v>0</v>
      </c>
      <c r="BC69" s="39">
        <v>0</v>
      </c>
    </row>
    <row r="70" spans="1:55" ht="81.75" customHeight="1">
      <c r="A70" s="170" t="s">
        <v>436</v>
      </c>
      <c r="B70" s="188" t="s">
        <v>232</v>
      </c>
      <c r="C70" s="172" t="s">
        <v>416</v>
      </c>
      <c r="D70" s="178">
        <f>'10'!G62</f>
        <v>0</v>
      </c>
      <c r="E70" s="201">
        <f t="shared" si="17"/>
        <v>0</v>
      </c>
      <c r="F70" s="201">
        <f t="shared" si="94"/>
        <v>0</v>
      </c>
      <c r="G70" s="201">
        <f t="shared" si="95"/>
        <v>0</v>
      </c>
      <c r="H70" s="201">
        <f t="shared" si="6"/>
        <v>0</v>
      </c>
      <c r="I70" s="201">
        <f t="shared" si="7"/>
        <v>0</v>
      </c>
      <c r="J70" s="202">
        <f>'10'!J62</f>
        <v>0</v>
      </c>
      <c r="K70" s="39">
        <v>0</v>
      </c>
      <c r="L70" s="39">
        <v>0</v>
      </c>
      <c r="M70" s="39">
        <v>0</v>
      </c>
      <c r="N70" s="39">
        <v>0</v>
      </c>
      <c r="O70" s="202">
        <f>'10'!L62</f>
        <v>0</v>
      </c>
      <c r="P70" s="39">
        <v>0</v>
      </c>
      <c r="Q70" s="39">
        <v>0</v>
      </c>
      <c r="R70" s="39">
        <v>0</v>
      </c>
      <c r="S70" s="39">
        <v>0</v>
      </c>
      <c r="T70" s="202">
        <f>'10'!N62</f>
        <v>0</v>
      </c>
      <c r="U70" s="39">
        <v>0</v>
      </c>
      <c r="V70" s="39">
        <v>0</v>
      </c>
      <c r="W70" s="39">
        <v>0</v>
      </c>
      <c r="X70" s="39">
        <v>0</v>
      </c>
      <c r="Y70" s="202">
        <f t="shared" si="101"/>
        <v>0</v>
      </c>
      <c r="Z70" s="39">
        <v>0</v>
      </c>
      <c r="AA70" s="39">
        <v>0</v>
      </c>
      <c r="AB70" s="39">
        <v>0</v>
      </c>
      <c r="AC70" s="39">
        <v>0</v>
      </c>
      <c r="AD70" s="178">
        <f>'12'!H63</f>
        <v>0</v>
      </c>
      <c r="AE70" s="179">
        <f t="shared" si="12"/>
        <v>0</v>
      </c>
      <c r="AF70" s="179">
        <f t="shared" si="13"/>
        <v>0</v>
      </c>
      <c r="AG70" s="179">
        <f t="shared" si="19"/>
        <v>0</v>
      </c>
      <c r="AH70" s="179">
        <f t="shared" si="14"/>
        <v>0</v>
      </c>
      <c r="AI70" s="179">
        <f t="shared" si="15"/>
        <v>0</v>
      </c>
      <c r="AJ70" s="179">
        <v>0</v>
      </c>
      <c r="AK70" s="39">
        <v>0</v>
      </c>
      <c r="AL70" s="39">
        <v>0</v>
      </c>
      <c r="AM70" s="39">
        <v>0</v>
      </c>
      <c r="AN70" s="39">
        <v>0</v>
      </c>
      <c r="AO70" s="179">
        <f>'12'!M63</f>
        <v>0</v>
      </c>
      <c r="AP70" s="39">
        <f t="shared" si="21"/>
        <v>0</v>
      </c>
      <c r="AQ70" s="39">
        <v>0</v>
      </c>
      <c r="AR70" s="39">
        <v>0</v>
      </c>
      <c r="AS70" s="39">
        <v>0</v>
      </c>
      <c r="AT70" s="179">
        <f>'12'!O52</f>
        <v>0</v>
      </c>
      <c r="AU70" s="39">
        <v>0</v>
      </c>
      <c r="AV70" s="39">
        <v>0</v>
      </c>
      <c r="AW70" s="39">
        <v>0</v>
      </c>
      <c r="AX70" s="39">
        <v>0</v>
      </c>
      <c r="AY70" s="179">
        <f>'10'!AY62</f>
        <v>0</v>
      </c>
      <c r="AZ70" s="39">
        <v>0</v>
      </c>
      <c r="BA70" s="39">
        <v>0</v>
      </c>
      <c r="BB70" s="39">
        <v>0</v>
      </c>
      <c r="BC70" s="39">
        <v>0</v>
      </c>
    </row>
    <row r="71" spans="1:55" ht="81.75" customHeight="1">
      <c r="A71" s="170" t="s">
        <v>437</v>
      </c>
      <c r="B71" s="188" t="s">
        <v>438</v>
      </c>
      <c r="C71" s="172" t="s">
        <v>416</v>
      </c>
      <c r="D71" s="178">
        <f>'10'!G63</f>
        <v>0</v>
      </c>
      <c r="E71" s="201">
        <f t="shared" si="17"/>
        <v>0</v>
      </c>
      <c r="F71" s="201">
        <f t="shared" si="94"/>
        <v>0</v>
      </c>
      <c r="G71" s="201">
        <f t="shared" si="95"/>
        <v>0</v>
      </c>
      <c r="H71" s="201">
        <f t="shared" si="6"/>
        <v>0</v>
      </c>
      <c r="I71" s="201">
        <f t="shared" si="7"/>
        <v>0</v>
      </c>
      <c r="J71" s="202">
        <f>'10'!J63</f>
        <v>0</v>
      </c>
      <c r="K71" s="39">
        <v>0</v>
      </c>
      <c r="L71" s="39">
        <v>0</v>
      </c>
      <c r="M71" s="39">
        <v>0</v>
      </c>
      <c r="N71" s="39">
        <v>0</v>
      </c>
      <c r="O71" s="202">
        <f>'10'!L63</f>
        <v>0</v>
      </c>
      <c r="P71" s="39">
        <v>0</v>
      </c>
      <c r="Q71" s="39">
        <v>0</v>
      </c>
      <c r="R71" s="39">
        <v>0</v>
      </c>
      <c r="S71" s="39">
        <v>0</v>
      </c>
      <c r="T71" s="202">
        <f>'10'!N63</f>
        <v>0</v>
      </c>
      <c r="U71" s="39">
        <v>0</v>
      </c>
      <c r="V71" s="39">
        <v>0</v>
      </c>
      <c r="W71" s="39">
        <v>0</v>
      </c>
      <c r="X71" s="39">
        <v>0</v>
      </c>
      <c r="Y71" s="202">
        <f t="shared" si="101"/>
        <v>0</v>
      </c>
      <c r="Z71" s="39">
        <v>0</v>
      </c>
      <c r="AA71" s="39">
        <v>0</v>
      </c>
      <c r="AB71" s="39">
        <v>0</v>
      </c>
      <c r="AC71" s="39">
        <v>0</v>
      </c>
      <c r="AD71" s="178">
        <f>'12'!H64</f>
        <v>0</v>
      </c>
      <c r="AE71" s="179">
        <f t="shared" si="12"/>
        <v>0</v>
      </c>
      <c r="AF71" s="179">
        <f t="shared" si="13"/>
        <v>0</v>
      </c>
      <c r="AG71" s="179">
        <f t="shared" si="19"/>
        <v>0</v>
      </c>
      <c r="AH71" s="179">
        <f t="shared" si="14"/>
        <v>0</v>
      </c>
      <c r="AI71" s="179">
        <f t="shared" si="15"/>
        <v>0</v>
      </c>
      <c r="AJ71" s="179">
        <v>0</v>
      </c>
      <c r="AK71" s="39">
        <v>0</v>
      </c>
      <c r="AL71" s="39">
        <v>0</v>
      </c>
      <c r="AM71" s="39">
        <v>0</v>
      </c>
      <c r="AN71" s="39">
        <v>0</v>
      </c>
      <c r="AO71" s="179">
        <f>'12'!M64</f>
        <v>0</v>
      </c>
      <c r="AP71" s="39">
        <f t="shared" si="21"/>
        <v>0</v>
      </c>
      <c r="AQ71" s="39">
        <v>0</v>
      </c>
      <c r="AR71" s="39">
        <v>0</v>
      </c>
      <c r="AS71" s="39">
        <v>0</v>
      </c>
      <c r="AT71" s="179">
        <f>'12'!O53</f>
        <v>0</v>
      </c>
      <c r="AU71" s="39">
        <v>0</v>
      </c>
      <c r="AV71" s="39">
        <v>0</v>
      </c>
      <c r="AW71" s="39">
        <v>0</v>
      </c>
      <c r="AX71" s="39">
        <v>0</v>
      </c>
      <c r="AY71" s="179">
        <f>'10'!AY63</f>
        <v>0</v>
      </c>
      <c r="AZ71" s="39">
        <v>0</v>
      </c>
      <c r="BA71" s="39">
        <v>0</v>
      </c>
      <c r="BB71" s="39">
        <v>0</v>
      </c>
      <c r="BC71" s="39">
        <v>0</v>
      </c>
    </row>
    <row r="72" spans="1:55" ht="81.75" customHeight="1">
      <c r="A72" s="170" t="s">
        <v>439</v>
      </c>
      <c r="B72" s="188" t="s">
        <v>233</v>
      </c>
      <c r="C72" s="172" t="s">
        <v>416</v>
      </c>
      <c r="D72" s="178">
        <f>'10'!G64</f>
        <v>0</v>
      </c>
      <c r="E72" s="201">
        <f t="shared" si="17"/>
        <v>0</v>
      </c>
      <c r="F72" s="201">
        <f t="shared" si="94"/>
        <v>0</v>
      </c>
      <c r="G72" s="201">
        <f t="shared" si="95"/>
        <v>0</v>
      </c>
      <c r="H72" s="201">
        <f t="shared" si="6"/>
        <v>0</v>
      </c>
      <c r="I72" s="201">
        <f t="shared" si="7"/>
        <v>0</v>
      </c>
      <c r="J72" s="202">
        <f>'10'!J64</f>
        <v>0</v>
      </c>
      <c r="K72" s="39">
        <v>0</v>
      </c>
      <c r="L72" s="39">
        <v>0</v>
      </c>
      <c r="M72" s="39">
        <v>0</v>
      </c>
      <c r="N72" s="39">
        <v>0</v>
      </c>
      <c r="O72" s="202">
        <f>'10'!L64</f>
        <v>0</v>
      </c>
      <c r="P72" s="39">
        <v>0</v>
      </c>
      <c r="Q72" s="39">
        <v>0</v>
      </c>
      <c r="R72" s="39">
        <v>0</v>
      </c>
      <c r="S72" s="39">
        <v>0</v>
      </c>
      <c r="T72" s="202">
        <f>'10'!N64</f>
        <v>0</v>
      </c>
      <c r="U72" s="39">
        <v>0</v>
      </c>
      <c r="V72" s="39">
        <v>0</v>
      </c>
      <c r="W72" s="39">
        <v>0</v>
      </c>
      <c r="X72" s="39">
        <v>0</v>
      </c>
      <c r="Y72" s="202">
        <f t="shared" si="101"/>
        <v>0</v>
      </c>
      <c r="Z72" s="39">
        <v>0</v>
      </c>
      <c r="AA72" s="39">
        <v>0</v>
      </c>
      <c r="AB72" s="39">
        <v>0</v>
      </c>
      <c r="AC72" s="39">
        <v>0</v>
      </c>
      <c r="AD72" s="178">
        <f>'12'!H65</f>
        <v>0</v>
      </c>
      <c r="AE72" s="179">
        <f t="shared" si="12"/>
        <v>0</v>
      </c>
      <c r="AF72" s="179">
        <f t="shared" si="13"/>
        <v>0</v>
      </c>
      <c r="AG72" s="179">
        <f t="shared" si="19"/>
        <v>0</v>
      </c>
      <c r="AH72" s="179">
        <f t="shared" si="14"/>
        <v>0</v>
      </c>
      <c r="AI72" s="179">
        <f t="shared" si="15"/>
        <v>0</v>
      </c>
      <c r="AJ72" s="179">
        <v>0</v>
      </c>
      <c r="AK72" s="39">
        <v>0</v>
      </c>
      <c r="AL72" s="39">
        <v>0</v>
      </c>
      <c r="AM72" s="39">
        <v>0</v>
      </c>
      <c r="AN72" s="39">
        <v>0</v>
      </c>
      <c r="AO72" s="179">
        <f>'12'!M65</f>
        <v>0</v>
      </c>
      <c r="AP72" s="39">
        <f t="shared" si="21"/>
        <v>0</v>
      </c>
      <c r="AQ72" s="39">
        <v>0</v>
      </c>
      <c r="AR72" s="39">
        <v>0</v>
      </c>
      <c r="AS72" s="39">
        <v>0</v>
      </c>
      <c r="AT72" s="179">
        <f>'12'!O54</f>
        <v>0</v>
      </c>
      <c r="AU72" s="39">
        <v>0</v>
      </c>
      <c r="AV72" s="39">
        <v>0</v>
      </c>
      <c r="AW72" s="39">
        <v>0</v>
      </c>
      <c r="AX72" s="39">
        <v>0</v>
      </c>
      <c r="AY72" s="179">
        <f>'10'!AY64</f>
        <v>0</v>
      </c>
      <c r="AZ72" s="39">
        <v>0</v>
      </c>
      <c r="BA72" s="39">
        <v>0</v>
      </c>
      <c r="BB72" s="39">
        <v>0</v>
      </c>
      <c r="BC72" s="39">
        <v>0</v>
      </c>
    </row>
    <row r="73" spans="1:55" ht="81.75" customHeight="1">
      <c r="A73" s="170" t="s">
        <v>440</v>
      </c>
      <c r="B73" s="188" t="s">
        <v>441</v>
      </c>
      <c r="C73" s="172" t="s">
        <v>416</v>
      </c>
      <c r="D73" s="178">
        <f>'10'!G65</f>
        <v>0</v>
      </c>
      <c r="E73" s="201">
        <f t="shared" si="17"/>
        <v>0</v>
      </c>
      <c r="F73" s="201">
        <f t="shared" si="94"/>
        <v>0</v>
      </c>
      <c r="G73" s="201">
        <f t="shared" si="95"/>
        <v>0</v>
      </c>
      <c r="H73" s="201">
        <f t="shared" si="6"/>
        <v>0</v>
      </c>
      <c r="I73" s="201">
        <f t="shared" si="7"/>
        <v>0</v>
      </c>
      <c r="J73" s="202">
        <f>'10'!J65</f>
        <v>0</v>
      </c>
      <c r="K73" s="39">
        <v>0</v>
      </c>
      <c r="L73" s="39">
        <v>0</v>
      </c>
      <c r="M73" s="39">
        <v>0</v>
      </c>
      <c r="N73" s="39">
        <v>0</v>
      </c>
      <c r="O73" s="202">
        <f>'10'!L65</f>
        <v>0</v>
      </c>
      <c r="P73" s="39">
        <v>0</v>
      </c>
      <c r="Q73" s="39">
        <v>0</v>
      </c>
      <c r="R73" s="39">
        <v>0</v>
      </c>
      <c r="S73" s="39">
        <v>0</v>
      </c>
      <c r="T73" s="202">
        <f>'10'!N65</f>
        <v>0</v>
      </c>
      <c r="U73" s="39">
        <v>0</v>
      </c>
      <c r="V73" s="39">
        <v>0</v>
      </c>
      <c r="W73" s="39">
        <v>0</v>
      </c>
      <c r="X73" s="39">
        <v>0</v>
      </c>
      <c r="Y73" s="202">
        <f t="shared" si="101"/>
        <v>0</v>
      </c>
      <c r="Z73" s="39">
        <v>0</v>
      </c>
      <c r="AA73" s="39">
        <v>0</v>
      </c>
      <c r="AB73" s="39">
        <v>0</v>
      </c>
      <c r="AC73" s="39">
        <v>0</v>
      </c>
      <c r="AD73" s="178">
        <f>'12'!H66</f>
        <v>0</v>
      </c>
      <c r="AE73" s="179">
        <f t="shared" si="12"/>
        <v>0</v>
      </c>
      <c r="AF73" s="179">
        <f t="shared" si="13"/>
        <v>0</v>
      </c>
      <c r="AG73" s="179">
        <f t="shared" si="19"/>
        <v>0</v>
      </c>
      <c r="AH73" s="179">
        <f t="shared" si="14"/>
        <v>0</v>
      </c>
      <c r="AI73" s="179">
        <f t="shared" si="15"/>
        <v>0</v>
      </c>
      <c r="AJ73" s="179">
        <v>0</v>
      </c>
      <c r="AK73" s="39">
        <v>0</v>
      </c>
      <c r="AL73" s="39">
        <v>0</v>
      </c>
      <c r="AM73" s="39">
        <v>0</v>
      </c>
      <c r="AN73" s="39">
        <v>0</v>
      </c>
      <c r="AO73" s="179">
        <f>'12'!M66</f>
        <v>0</v>
      </c>
      <c r="AP73" s="39">
        <f t="shared" si="21"/>
        <v>0</v>
      </c>
      <c r="AQ73" s="39">
        <v>0</v>
      </c>
      <c r="AR73" s="39">
        <v>0</v>
      </c>
      <c r="AS73" s="39">
        <v>0</v>
      </c>
      <c r="AT73" s="179">
        <f>'12'!O55</f>
        <v>0</v>
      </c>
      <c r="AU73" s="39">
        <v>0</v>
      </c>
      <c r="AV73" s="39">
        <v>0</v>
      </c>
      <c r="AW73" s="39">
        <v>0</v>
      </c>
      <c r="AX73" s="39">
        <v>0</v>
      </c>
      <c r="AY73" s="179">
        <f>'10'!AY65</f>
        <v>0</v>
      </c>
      <c r="AZ73" s="39">
        <v>0</v>
      </c>
      <c r="BA73" s="39">
        <v>0</v>
      </c>
      <c r="BB73" s="39">
        <v>0</v>
      </c>
      <c r="BC73" s="39">
        <v>0</v>
      </c>
    </row>
    <row r="74" spans="1:55" ht="81.75" customHeight="1">
      <c r="A74" s="170" t="s">
        <v>442</v>
      </c>
      <c r="B74" s="188" t="s">
        <v>443</v>
      </c>
      <c r="C74" s="172" t="s">
        <v>416</v>
      </c>
      <c r="D74" s="178">
        <f>'10'!G66</f>
        <v>3.77463616</v>
      </c>
      <c r="E74" s="201">
        <f t="shared" si="17"/>
        <v>0</v>
      </c>
      <c r="F74" s="201">
        <f t="shared" si="94"/>
        <v>0</v>
      </c>
      <c r="G74" s="201">
        <f t="shared" si="95"/>
        <v>0</v>
      </c>
      <c r="H74" s="201">
        <f t="shared" si="6"/>
        <v>0</v>
      </c>
      <c r="I74" s="201">
        <f t="shared" si="7"/>
        <v>0</v>
      </c>
      <c r="J74" s="202">
        <f>'10'!J66</f>
        <v>0</v>
      </c>
      <c r="K74" s="39">
        <v>0</v>
      </c>
      <c r="L74" s="39">
        <v>0</v>
      </c>
      <c r="M74" s="39">
        <v>0</v>
      </c>
      <c r="N74" s="39">
        <v>0</v>
      </c>
      <c r="O74" s="202">
        <f>'10'!L66</f>
        <v>0</v>
      </c>
      <c r="P74" s="39">
        <v>0</v>
      </c>
      <c r="Q74" s="39">
        <v>0</v>
      </c>
      <c r="R74" s="39">
        <v>0</v>
      </c>
      <c r="S74" s="39">
        <v>0</v>
      </c>
      <c r="T74" s="202">
        <f>'10'!N66</f>
        <v>0</v>
      </c>
      <c r="U74" s="39">
        <v>0</v>
      </c>
      <c r="V74" s="39">
        <v>0</v>
      </c>
      <c r="W74" s="39">
        <v>0</v>
      </c>
      <c r="X74" s="39">
        <v>0</v>
      </c>
      <c r="Y74" s="202">
        <f t="shared" si="101"/>
        <v>0</v>
      </c>
      <c r="Z74" s="39">
        <v>0</v>
      </c>
      <c r="AA74" s="39">
        <v>0</v>
      </c>
      <c r="AB74" s="39">
        <v>0</v>
      </c>
      <c r="AC74" s="39">
        <v>0</v>
      </c>
      <c r="AD74" s="178">
        <f>'12'!H67</f>
        <v>3.1455301333333336</v>
      </c>
      <c r="AE74" s="179">
        <f t="shared" si="12"/>
        <v>0</v>
      </c>
      <c r="AF74" s="179">
        <f t="shared" si="13"/>
        <v>0</v>
      </c>
      <c r="AG74" s="179">
        <f t="shared" si="19"/>
        <v>0</v>
      </c>
      <c r="AH74" s="179">
        <f t="shared" si="14"/>
        <v>0</v>
      </c>
      <c r="AI74" s="179">
        <f t="shared" si="15"/>
        <v>0</v>
      </c>
      <c r="AJ74" s="179">
        <f>'12'!K56</f>
        <v>0</v>
      </c>
      <c r="AK74" s="39">
        <v>0</v>
      </c>
      <c r="AL74" s="39">
        <v>0</v>
      </c>
      <c r="AM74" s="39">
        <v>0</v>
      </c>
      <c r="AN74" s="39">
        <v>0</v>
      </c>
      <c r="AO74" s="179">
        <f>'12'!M67</f>
        <v>0</v>
      </c>
      <c r="AP74" s="39">
        <f t="shared" si="21"/>
        <v>0</v>
      </c>
      <c r="AQ74" s="39">
        <v>0</v>
      </c>
      <c r="AR74" s="39">
        <v>0</v>
      </c>
      <c r="AS74" s="39">
        <v>0</v>
      </c>
      <c r="AT74" s="179">
        <f>'12'!O56</f>
        <v>0</v>
      </c>
      <c r="AU74" s="39">
        <v>0</v>
      </c>
      <c r="AV74" s="39">
        <v>0</v>
      </c>
      <c r="AW74" s="39">
        <v>0</v>
      </c>
      <c r="AX74" s="39">
        <v>0</v>
      </c>
      <c r="AY74" s="179">
        <f>'10'!AY66</f>
        <v>0</v>
      </c>
      <c r="AZ74" s="39">
        <v>0</v>
      </c>
      <c r="BA74" s="39">
        <v>0</v>
      </c>
      <c r="BB74" s="39">
        <v>0</v>
      </c>
      <c r="BC74" s="39">
        <v>0</v>
      </c>
    </row>
    <row r="75" spans="1:55" ht="78.75">
      <c r="A75" s="170" t="s">
        <v>380</v>
      </c>
      <c r="B75" s="188" t="s">
        <v>234</v>
      </c>
      <c r="C75" s="172" t="s">
        <v>416</v>
      </c>
      <c r="D75" s="178">
        <f>'10'!G67</f>
        <v>1.061161</v>
      </c>
      <c r="E75" s="201">
        <f t="shared" si="17"/>
        <v>0</v>
      </c>
      <c r="F75" s="201">
        <f t="shared" si="4"/>
        <v>0</v>
      </c>
      <c r="G75" s="201">
        <f t="shared" si="5"/>
        <v>0</v>
      </c>
      <c r="H75" s="201">
        <f t="shared" si="6"/>
        <v>0</v>
      </c>
      <c r="I75" s="201">
        <f t="shared" si="7"/>
        <v>0</v>
      </c>
      <c r="J75" s="202">
        <f>'10'!J67</f>
        <v>0</v>
      </c>
      <c r="K75" s="39">
        <v>0</v>
      </c>
      <c r="L75" s="39">
        <v>0</v>
      </c>
      <c r="M75" s="39">
        <v>0</v>
      </c>
      <c r="N75" s="39">
        <v>0</v>
      </c>
      <c r="O75" s="202">
        <f>'10'!L67</f>
        <v>0</v>
      </c>
      <c r="P75" s="39">
        <v>0</v>
      </c>
      <c r="Q75" s="39">
        <v>0</v>
      </c>
      <c r="R75" s="39">
        <v>0</v>
      </c>
      <c r="S75" s="39">
        <v>0</v>
      </c>
      <c r="T75" s="202">
        <f>'10'!N67</f>
        <v>0</v>
      </c>
      <c r="U75" s="39">
        <v>0</v>
      </c>
      <c r="V75" s="39">
        <v>0</v>
      </c>
      <c r="W75" s="39">
        <v>0</v>
      </c>
      <c r="X75" s="39">
        <v>0</v>
      </c>
      <c r="Y75" s="202">
        <f>'10'!P67</f>
        <v>0</v>
      </c>
      <c r="Z75" s="39">
        <f>Z79</f>
        <v>0</v>
      </c>
      <c r="AA75" s="39">
        <f>AA79</f>
        <v>0</v>
      </c>
      <c r="AB75" s="39">
        <f t="shared" ref="AB75:AC75" si="177">AB79</f>
        <v>0</v>
      </c>
      <c r="AC75" s="39">
        <f t="shared" si="177"/>
        <v>0</v>
      </c>
      <c r="AD75" s="178">
        <f>'12'!H68</f>
        <v>0.88430083333333342</v>
      </c>
      <c r="AE75" s="179">
        <f>SUM(AF75:AH75)</f>
        <v>0</v>
      </c>
      <c r="AF75" s="179">
        <f>AF76+AF83</f>
        <v>0</v>
      </c>
      <c r="AG75" s="179">
        <f t="shared" si="19"/>
        <v>0</v>
      </c>
      <c r="AH75" s="179">
        <f t="shared" si="14"/>
        <v>0</v>
      </c>
      <c r="AI75" s="179">
        <f t="shared" si="15"/>
        <v>0</v>
      </c>
      <c r="AJ75" s="179">
        <f>'12'!K57</f>
        <v>0</v>
      </c>
      <c r="AK75" s="39">
        <f>AK76+AK83</f>
        <v>0</v>
      </c>
      <c r="AL75" s="39">
        <v>0</v>
      </c>
      <c r="AM75" s="39">
        <v>0</v>
      </c>
      <c r="AN75" s="39">
        <v>0</v>
      </c>
      <c r="AO75" s="179">
        <f>'12'!M68</f>
        <v>0</v>
      </c>
      <c r="AP75" s="39">
        <f t="shared" si="21"/>
        <v>0</v>
      </c>
      <c r="AQ75" s="39">
        <v>0</v>
      </c>
      <c r="AR75" s="39">
        <v>0</v>
      </c>
      <c r="AS75" s="39">
        <v>0</v>
      </c>
      <c r="AT75" s="179">
        <f>'12'!O57</f>
        <v>0</v>
      </c>
      <c r="AU75" s="39">
        <v>0</v>
      </c>
      <c r="AV75" s="39">
        <v>0</v>
      </c>
      <c r="AW75" s="39">
        <v>0</v>
      </c>
      <c r="AX75" s="39">
        <v>0</v>
      </c>
      <c r="AY75" s="179">
        <f>SUM(AZ75:BC75)</f>
        <v>0</v>
      </c>
      <c r="AZ75" s="39">
        <f>AZ76+AZ83</f>
        <v>0</v>
      </c>
      <c r="BA75" s="39">
        <f t="shared" ref="BA75:BC75" si="178">BA76+BA83</f>
        <v>0</v>
      </c>
      <c r="BB75" s="39">
        <f t="shared" si="178"/>
        <v>0</v>
      </c>
      <c r="BC75" s="39">
        <f t="shared" si="178"/>
        <v>0</v>
      </c>
    </row>
    <row r="76" spans="1:55" ht="47.25">
      <c r="A76" s="100" t="s">
        <v>854</v>
      </c>
      <c r="B76" s="101" t="s">
        <v>444</v>
      </c>
      <c r="C76" s="102" t="s">
        <v>416</v>
      </c>
      <c r="D76" s="119">
        <f>'10'!G68</f>
        <v>1.061161</v>
      </c>
      <c r="E76" s="133">
        <f t="shared" si="17"/>
        <v>0</v>
      </c>
      <c r="F76" s="133">
        <f t="shared" si="4"/>
        <v>0</v>
      </c>
      <c r="G76" s="133">
        <f t="shared" si="5"/>
        <v>0</v>
      </c>
      <c r="H76" s="133">
        <f t="shared" si="6"/>
        <v>0</v>
      </c>
      <c r="I76" s="133">
        <f t="shared" si="7"/>
        <v>0</v>
      </c>
      <c r="J76" s="134">
        <f>'10'!J68</f>
        <v>0</v>
      </c>
      <c r="K76" s="74">
        <v>0</v>
      </c>
      <c r="L76" s="74">
        <v>0</v>
      </c>
      <c r="M76" s="74">
        <v>0</v>
      </c>
      <c r="N76" s="74">
        <v>0</v>
      </c>
      <c r="O76" s="134">
        <f>'10'!L68</f>
        <v>0</v>
      </c>
      <c r="P76" s="74">
        <v>0</v>
      </c>
      <c r="Q76" s="74">
        <v>0</v>
      </c>
      <c r="R76" s="74">
        <v>0</v>
      </c>
      <c r="S76" s="74">
        <v>0</v>
      </c>
      <c r="T76" s="134">
        <f>'10'!N68</f>
        <v>0</v>
      </c>
      <c r="U76" s="74">
        <v>0</v>
      </c>
      <c r="V76" s="74">
        <v>0</v>
      </c>
      <c r="W76" s="74">
        <v>0</v>
      </c>
      <c r="X76" s="74">
        <v>0</v>
      </c>
      <c r="Y76" s="134">
        <f>'10'!P68</f>
        <v>0</v>
      </c>
      <c r="Z76" s="74">
        <v>0</v>
      </c>
      <c r="AA76" s="74">
        <v>0</v>
      </c>
      <c r="AB76" s="74">
        <v>0</v>
      </c>
      <c r="AC76" s="74">
        <v>0</v>
      </c>
      <c r="AD76" s="178">
        <f>'12'!H69</f>
        <v>0.88430083333333342</v>
      </c>
      <c r="AE76" s="179">
        <f>AE77</f>
        <v>0</v>
      </c>
      <c r="AF76" s="179">
        <f t="shared" ref="AF76:BC76" si="179">AF77</f>
        <v>0</v>
      </c>
      <c r="AG76" s="179">
        <f t="shared" si="179"/>
        <v>0</v>
      </c>
      <c r="AH76" s="179">
        <f t="shared" si="179"/>
        <v>0</v>
      </c>
      <c r="AI76" s="179">
        <f t="shared" si="179"/>
        <v>0</v>
      </c>
      <c r="AJ76" s="179">
        <f t="shared" si="179"/>
        <v>0</v>
      </c>
      <c r="AK76" s="179">
        <f t="shared" si="179"/>
        <v>0</v>
      </c>
      <c r="AL76" s="179">
        <f t="shared" si="179"/>
        <v>0</v>
      </c>
      <c r="AM76" s="179">
        <f t="shared" si="179"/>
        <v>0</v>
      </c>
      <c r="AN76" s="179">
        <f t="shared" si="179"/>
        <v>0</v>
      </c>
      <c r="AO76" s="179">
        <f t="shared" si="179"/>
        <v>0</v>
      </c>
      <c r="AP76" s="179">
        <f t="shared" si="179"/>
        <v>0</v>
      </c>
      <c r="AQ76" s="179">
        <f t="shared" si="179"/>
        <v>0</v>
      </c>
      <c r="AR76" s="179">
        <f t="shared" si="179"/>
        <v>0</v>
      </c>
      <c r="AS76" s="179">
        <f t="shared" si="179"/>
        <v>0</v>
      </c>
      <c r="AT76" s="179">
        <f t="shared" si="179"/>
        <v>0</v>
      </c>
      <c r="AU76" s="179">
        <f t="shared" si="179"/>
        <v>0</v>
      </c>
      <c r="AV76" s="179">
        <f t="shared" si="179"/>
        <v>0</v>
      </c>
      <c r="AW76" s="179">
        <f t="shared" si="179"/>
        <v>0</v>
      </c>
      <c r="AX76" s="179">
        <f t="shared" si="179"/>
        <v>0</v>
      </c>
      <c r="AY76" s="179">
        <f t="shared" si="179"/>
        <v>0</v>
      </c>
      <c r="AZ76" s="179">
        <f t="shared" si="179"/>
        <v>0</v>
      </c>
      <c r="BA76" s="179">
        <f t="shared" si="179"/>
        <v>0</v>
      </c>
      <c r="BB76" s="179">
        <f t="shared" si="179"/>
        <v>0</v>
      </c>
      <c r="BC76" s="179">
        <f t="shared" si="179"/>
        <v>0</v>
      </c>
    </row>
    <row r="77" spans="1:55" ht="78.75">
      <c r="A77" s="108" t="s">
        <v>854</v>
      </c>
      <c r="B77" s="109" t="s">
        <v>235</v>
      </c>
      <c r="C77" s="110" t="s">
        <v>236</v>
      </c>
      <c r="D77" s="119">
        <f>'10'!G69</f>
        <v>0</v>
      </c>
      <c r="E77" s="133">
        <f t="shared" si="17"/>
        <v>0</v>
      </c>
      <c r="F77" s="133">
        <f t="shared" si="4"/>
        <v>0</v>
      </c>
      <c r="G77" s="133">
        <f t="shared" si="5"/>
        <v>0</v>
      </c>
      <c r="H77" s="133">
        <f t="shared" si="6"/>
        <v>0</v>
      </c>
      <c r="I77" s="133">
        <f t="shared" si="7"/>
        <v>0</v>
      </c>
      <c r="J77" s="134">
        <f>'10'!J69</f>
        <v>0</v>
      </c>
      <c r="K77" s="74">
        <v>0</v>
      </c>
      <c r="L77" s="74">
        <v>0</v>
      </c>
      <c r="M77" s="74">
        <v>0</v>
      </c>
      <c r="N77" s="74">
        <v>0</v>
      </c>
      <c r="O77" s="134">
        <f>'10'!L69</f>
        <v>0</v>
      </c>
      <c r="P77" s="74">
        <v>0</v>
      </c>
      <c r="Q77" s="74">
        <v>0</v>
      </c>
      <c r="R77" s="74">
        <v>0</v>
      </c>
      <c r="S77" s="74">
        <v>0</v>
      </c>
      <c r="T77" s="134">
        <f>'10'!N69</f>
        <v>0</v>
      </c>
      <c r="U77" s="74">
        <v>0</v>
      </c>
      <c r="V77" s="74">
        <v>0</v>
      </c>
      <c r="W77" s="74">
        <v>0</v>
      </c>
      <c r="X77" s="74">
        <v>0</v>
      </c>
      <c r="Y77" s="134">
        <f>Z77+AA77+AB77+AC77</f>
        <v>0</v>
      </c>
      <c r="Z77" s="74">
        <v>0</v>
      </c>
      <c r="AA77" s="74">
        <v>0</v>
      </c>
      <c r="AB77" s="74">
        <v>0</v>
      </c>
      <c r="AC77" s="74">
        <v>0</v>
      </c>
      <c r="AD77" s="178">
        <f>'12'!H70</f>
        <v>0</v>
      </c>
      <c r="AE77" s="179">
        <f t="shared" si="12"/>
        <v>0</v>
      </c>
      <c r="AF77" s="179">
        <f t="shared" si="13"/>
        <v>0</v>
      </c>
      <c r="AG77" s="179">
        <f t="shared" si="19"/>
        <v>0</v>
      </c>
      <c r="AH77" s="179">
        <f t="shared" si="14"/>
        <v>0</v>
      </c>
      <c r="AI77" s="179">
        <f t="shared" si="15"/>
        <v>0</v>
      </c>
      <c r="AJ77" s="179">
        <f>'12'!K59</f>
        <v>0</v>
      </c>
      <c r="AK77" s="39">
        <v>0</v>
      </c>
      <c r="AL77" s="39">
        <v>0</v>
      </c>
      <c r="AM77" s="39">
        <v>0</v>
      </c>
      <c r="AN77" s="39">
        <v>0</v>
      </c>
      <c r="AO77" s="179">
        <f>'12'!M70</f>
        <v>0</v>
      </c>
      <c r="AP77" s="39">
        <f t="shared" si="21"/>
        <v>0</v>
      </c>
      <c r="AQ77" s="39">
        <v>0</v>
      </c>
      <c r="AR77" s="39">
        <v>0</v>
      </c>
      <c r="AS77" s="39">
        <v>0</v>
      </c>
      <c r="AT77" s="179">
        <f>'12'!O59</f>
        <v>0</v>
      </c>
      <c r="AU77" s="39">
        <v>0</v>
      </c>
      <c r="AV77" s="39">
        <v>0</v>
      </c>
      <c r="AW77" s="39">
        <v>0</v>
      </c>
      <c r="AX77" s="39">
        <v>0</v>
      </c>
      <c r="AY77" s="179">
        <f>SUM(AZ77:BC77)</f>
        <v>0</v>
      </c>
      <c r="AZ77" s="39">
        <v>0</v>
      </c>
      <c r="BA77" s="39">
        <v>0</v>
      </c>
      <c r="BB77" s="39">
        <v>0</v>
      </c>
      <c r="BC77" s="39">
        <v>0</v>
      </c>
    </row>
    <row r="78" spans="1:55" ht="63" hidden="1">
      <c r="A78" s="108" t="s">
        <v>854</v>
      </c>
      <c r="B78" s="109" t="s">
        <v>237</v>
      </c>
      <c r="C78" s="110" t="s">
        <v>238</v>
      </c>
      <c r="D78" s="119">
        <f>'10'!G70</f>
        <v>0</v>
      </c>
      <c r="E78" s="133">
        <f t="shared" si="17"/>
        <v>0</v>
      </c>
      <c r="F78" s="133">
        <f t="shared" si="4"/>
        <v>0</v>
      </c>
      <c r="G78" s="133">
        <f t="shared" si="5"/>
        <v>0</v>
      </c>
      <c r="H78" s="133">
        <f t="shared" si="6"/>
        <v>0</v>
      </c>
      <c r="I78" s="133">
        <f t="shared" si="7"/>
        <v>0</v>
      </c>
      <c r="J78" s="134">
        <f>'10'!J70</f>
        <v>0</v>
      </c>
      <c r="K78" s="74">
        <v>0</v>
      </c>
      <c r="L78" s="74">
        <v>0</v>
      </c>
      <c r="M78" s="74">
        <v>0</v>
      </c>
      <c r="N78" s="74">
        <v>0</v>
      </c>
      <c r="O78" s="134">
        <f>'10'!L70</f>
        <v>0</v>
      </c>
      <c r="P78" s="74">
        <v>0</v>
      </c>
      <c r="Q78" s="74">
        <v>0</v>
      </c>
      <c r="R78" s="74">
        <v>0</v>
      </c>
      <c r="S78" s="74">
        <v>0</v>
      </c>
      <c r="T78" s="134">
        <f>'10'!N70</f>
        <v>0</v>
      </c>
      <c r="U78" s="74">
        <v>0</v>
      </c>
      <c r="V78" s="74">
        <v>0</v>
      </c>
      <c r="W78" s="74">
        <v>0</v>
      </c>
      <c r="X78" s="74">
        <v>0</v>
      </c>
      <c r="Y78" s="134">
        <f>'10'!P70</f>
        <v>0</v>
      </c>
      <c r="Z78" s="74">
        <v>0</v>
      </c>
      <c r="AA78" s="74">
        <v>0</v>
      </c>
      <c r="AB78" s="74">
        <v>0</v>
      </c>
      <c r="AC78" s="74">
        <v>0</v>
      </c>
      <c r="AD78" s="178">
        <f>'12'!H71</f>
        <v>0</v>
      </c>
      <c r="AE78" s="179">
        <f t="shared" si="12"/>
        <v>0</v>
      </c>
      <c r="AF78" s="179">
        <f t="shared" si="13"/>
        <v>0</v>
      </c>
      <c r="AG78" s="179">
        <f t="shared" si="19"/>
        <v>0</v>
      </c>
      <c r="AH78" s="179">
        <f t="shared" si="14"/>
        <v>0</v>
      </c>
      <c r="AI78" s="179">
        <f t="shared" si="15"/>
        <v>0</v>
      </c>
      <c r="AJ78" s="179">
        <f>'12'!K60</f>
        <v>0</v>
      </c>
      <c r="AK78" s="39">
        <v>0</v>
      </c>
      <c r="AL78" s="39">
        <v>0</v>
      </c>
      <c r="AM78" s="39">
        <v>0</v>
      </c>
      <c r="AN78" s="39">
        <v>0</v>
      </c>
      <c r="AO78" s="179">
        <f>'12'!M71</f>
        <v>0</v>
      </c>
      <c r="AP78" s="39">
        <f t="shared" si="21"/>
        <v>0</v>
      </c>
      <c r="AQ78" s="39">
        <v>0</v>
      </c>
      <c r="AR78" s="39">
        <v>0</v>
      </c>
      <c r="AS78" s="39">
        <v>0</v>
      </c>
      <c r="AT78" s="179">
        <f>'12'!O60</f>
        <v>0</v>
      </c>
      <c r="AU78" s="39">
        <v>0</v>
      </c>
      <c r="AV78" s="39">
        <v>0</v>
      </c>
      <c r="AW78" s="39">
        <v>0</v>
      </c>
      <c r="AX78" s="39">
        <v>0</v>
      </c>
      <c r="AY78" s="179">
        <f>'10'!AY70</f>
        <v>0</v>
      </c>
      <c r="AZ78" s="39">
        <v>0</v>
      </c>
      <c r="BA78" s="39">
        <v>0</v>
      </c>
      <c r="BB78" s="39">
        <v>0</v>
      </c>
      <c r="BC78" s="39">
        <v>0</v>
      </c>
    </row>
    <row r="79" spans="1:55" ht="78.75" hidden="1">
      <c r="A79" s="170" t="s">
        <v>854</v>
      </c>
      <c r="B79" s="171" t="s">
        <v>239</v>
      </c>
      <c r="C79" s="172" t="s">
        <v>240</v>
      </c>
      <c r="D79" s="178">
        <f>'10'!G72</f>
        <v>0</v>
      </c>
      <c r="E79" s="201">
        <f t="shared" si="17"/>
        <v>0</v>
      </c>
      <c r="F79" s="201">
        <f t="shared" si="4"/>
        <v>0</v>
      </c>
      <c r="G79" s="201">
        <f t="shared" si="5"/>
        <v>0</v>
      </c>
      <c r="H79" s="201">
        <f t="shared" si="6"/>
        <v>0</v>
      </c>
      <c r="I79" s="201">
        <f t="shared" si="7"/>
        <v>0</v>
      </c>
      <c r="J79" s="202">
        <f>'10'!J72</f>
        <v>0</v>
      </c>
      <c r="K79" s="39">
        <v>0</v>
      </c>
      <c r="L79" s="39">
        <v>0</v>
      </c>
      <c r="M79" s="39">
        <v>0</v>
      </c>
      <c r="N79" s="39">
        <v>0</v>
      </c>
      <c r="O79" s="202">
        <f>'10'!L72</f>
        <v>0</v>
      </c>
      <c r="P79" s="39">
        <v>0</v>
      </c>
      <c r="Q79" s="39">
        <v>0</v>
      </c>
      <c r="R79" s="39">
        <v>0</v>
      </c>
      <c r="S79" s="39">
        <v>0</v>
      </c>
      <c r="T79" s="202">
        <f>'10'!N72</f>
        <v>0</v>
      </c>
      <c r="U79" s="39">
        <v>0</v>
      </c>
      <c r="V79" s="39">
        <v>0</v>
      </c>
      <c r="W79" s="39">
        <v>0</v>
      </c>
      <c r="X79" s="39">
        <v>0</v>
      </c>
      <c r="Y79" s="202">
        <f>'10'!P72</f>
        <v>0</v>
      </c>
      <c r="Z79" s="247">
        <v>0</v>
      </c>
      <c r="AA79" s="247">
        <v>0</v>
      </c>
      <c r="AB79" s="247">
        <v>0</v>
      </c>
      <c r="AC79" s="39">
        <v>0</v>
      </c>
      <c r="AD79" s="178">
        <f>'12'!H72</f>
        <v>0</v>
      </c>
      <c r="AE79" s="179">
        <f t="shared" si="12"/>
        <v>0</v>
      </c>
      <c r="AF79" s="179">
        <f t="shared" si="13"/>
        <v>0</v>
      </c>
      <c r="AG79" s="179">
        <f t="shared" si="19"/>
        <v>0</v>
      </c>
      <c r="AH79" s="179">
        <f t="shared" si="14"/>
        <v>0</v>
      </c>
      <c r="AI79" s="179">
        <f t="shared" si="15"/>
        <v>0</v>
      </c>
      <c r="AJ79" s="179">
        <f>'12'!K61</f>
        <v>0</v>
      </c>
      <c r="AK79" s="39">
        <v>0</v>
      </c>
      <c r="AL79" s="39">
        <v>0</v>
      </c>
      <c r="AM79" s="39">
        <v>0</v>
      </c>
      <c r="AN79" s="39">
        <v>0</v>
      </c>
      <c r="AO79" s="179">
        <f>'12'!M72</f>
        <v>0</v>
      </c>
      <c r="AP79" s="39">
        <f t="shared" si="21"/>
        <v>0</v>
      </c>
      <c r="AQ79" s="39">
        <v>0</v>
      </c>
      <c r="AR79" s="39">
        <v>0</v>
      </c>
      <c r="AS79" s="39">
        <v>0</v>
      </c>
      <c r="AT79" s="179">
        <f>'12'!O61</f>
        <v>0</v>
      </c>
      <c r="AU79" s="39">
        <v>0</v>
      </c>
      <c r="AV79" s="39">
        <v>0</v>
      </c>
      <c r="AW79" s="39">
        <v>0</v>
      </c>
      <c r="AX79" s="39">
        <v>0</v>
      </c>
      <c r="AY79" s="179">
        <f>AZ79+BA79+BB79+BC79</f>
        <v>0</v>
      </c>
      <c r="AZ79" s="39">
        <f>Z79/1.18</f>
        <v>0</v>
      </c>
      <c r="BA79" s="39">
        <f>AA79/1.18</f>
        <v>0</v>
      </c>
      <c r="BB79" s="39">
        <f>AB79/1.18</f>
        <v>0</v>
      </c>
      <c r="BC79" s="39">
        <v>0</v>
      </c>
    </row>
    <row r="80" spans="1:55" ht="78.75">
      <c r="A80" s="108" t="s">
        <v>854</v>
      </c>
      <c r="B80" s="109" t="s">
        <v>241</v>
      </c>
      <c r="C80" s="110" t="s">
        <v>242</v>
      </c>
      <c r="D80" s="119">
        <f>'10'!G71</f>
        <v>1.061161</v>
      </c>
      <c r="E80" s="133">
        <f t="shared" si="17"/>
        <v>0</v>
      </c>
      <c r="F80" s="133">
        <f t="shared" si="4"/>
        <v>0</v>
      </c>
      <c r="G80" s="133">
        <f t="shared" si="5"/>
        <v>0</v>
      </c>
      <c r="H80" s="133">
        <f t="shared" si="6"/>
        <v>0</v>
      </c>
      <c r="I80" s="133">
        <f t="shared" si="7"/>
        <v>0</v>
      </c>
      <c r="J80" s="134">
        <f>'10'!J73</f>
        <v>0</v>
      </c>
      <c r="K80" s="74">
        <v>0</v>
      </c>
      <c r="L80" s="74">
        <v>0</v>
      </c>
      <c r="M80" s="74">
        <v>0</v>
      </c>
      <c r="N80" s="74">
        <v>0</v>
      </c>
      <c r="O80" s="134">
        <f>'10'!L73</f>
        <v>0</v>
      </c>
      <c r="P80" s="74">
        <v>0</v>
      </c>
      <c r="Q80" s="74">
        <v>0</v>
      </c>
      <c r="R80" s="74">
        <v>0</v>
      </c>
      <c r="S80" s="74">
        <v>0</v>
      </c>
      <c r="T80" s="134">
        <f>'10'!N73</f>
        <v>0</v>
      </c>
      <c r="U80" s="74">
        <v>0</v>
      </c>
      <c r="V80" s="74">
        <v>0</v>
      </c>
      <c r="W80" s="74">
        <v>0</v>
      </c>
      <c r="X80" s="74">
        <v>0</v>
      </c>
      <c r="Y80" s="134">
        <f>'10'!P73</f>
        <v>0</v>
      </c>
      <c r="Z80" s="74">
        <v>0</v>
      </c>
      <c r="AA80" s="74">
        <v>0</v>
      </c>
      <c r="AB80" s="74">
        <v>0</v>
      </c>
      <c r="AC80" s="74">
        <v>0</v>
      </c>
      <c r="AD80" s="178">
        <f>'12'!H73</f>
        <v>0.88430083333333342</v>
      </c>
      <c r="AE80" s="179">
        <f t="shared" si="12"/>
        <v>0</v>
      </c>
      <c r="AF80" s="179">
        <f t="shared" si="13"/>
        <v>0</v>
      </c>
      <c r="AG80" s="179">
        <f t="shared" si="19"/>
        <v>0</v>
      </c>
      <c r="AH80" s="179">
        <f t="shared" si="14"/>
        <v>0</v>
      </c>
      <c r="AI80" s="179">
        <f t="shared" si="15"/>
        <v>0</v>
      </c>
      <c r="AJ80" s="179">
        <f>'12'!K62</f>
        <v>0</v>
      </c>
      <c r="AK80" s="39">
        <v>0</v>
      </c>
      <c r="AL80" s="39">
        <v>0</v>
      </c>
      <c r="AM80" s="39">
        <v>0</v>
      </c>
      <c r="AN80" s="39">
        <v>0</v>
      </c>
      <c r="AO80" s="179">
        <f>'12'!M73</f>
        <v>0</v>
      </c>
      <c r="AP80" s="39">
        <f t="shared" si="21"/>
        <v>0</v>
      </c>
      <c r="AQ80" s="39">
        <v>0</v>
      </c>
      <c r="AR80" s="39">
        <v>0</v>
      </c>
      <c r="AS80" s="39">
        <v>0</v>
      </c>
      <c r="AT80" s="179">
        <f>'12'!O62</f>
        <v>0</v>
      </c>
      <c r="AU80" s="39">
        <v>0</v>
      </c>
      <c r="AV80" s="39">
        <v>0</v>
      </c>
      <c r="AW80" s="39">
        <v>0</v>
      </c>
      <c r="AX80" s="39">
        <v>0</v>
      </c>
      <c r="AY80" s="179">
        <f>'10'!AY73</f>
        <v>0</v>
      </c>
      <c r="AZ80" s="39">
        <v>0</v>
      </c>
      <c r="BA80" s="39">
        <v>0</v>
      </c>
      <c r="BB80" s="39">
        <v>0</v>
      </c>
      <c r="BC80" s="39">
        <v>0</v>
      </c>
    </row>
    <row r="81" spans="1:55" ht="63" hidden="1">
      <c r="A81" s="108" t="s">
        <v>854</v>
      </c>
      <c r="B81" s="109" t="s">
        <v>243</v>
      </c>
      <c r="C81" s="110" t="s">
        <v>244</v>
      </c>
      <c r="D81" s="119">
        <f>'10'!G74</f>
        <v>0</v>
      </c>
      <c r="E81" s="133">
        <f t="shared" si="17"/>
        <v>0</v>
      </c>
      <c r="F81" s="133">
        <f t="shared" si="4"/>
        <v>0</v>
      </c>
      <c r="G81" s="133">
        <f t="shared" si="5"/>
        <v>0</v>
      </c>
      <c r="H81" s="133">
        <f t="shared" si="6"/>
        <v>0</v>
      </c>
      <c r="I81" s="133">
        <f t="shared" si="7"/>
        <v>0</v>
      </c>
      <c r="J81" s="134">
        <f>'10'!J74</f>
        <v>0</v>
      </c>
      <c r="K81" s="74">
        <v>0</v>
      </c>
      <c r="L81" s="74">
        <v>0</v>
      </c>
      <c r="M81" s="74">
        <v>0</v>
      </c>
      <c r="N81" s="74">
        <v>0</v>
      </c>
      <c r="O81" s="134">
        <f>'10'!L74</f>
        <v>0</v>
      </c>
      <c r="P81" s="74">
        <v>0</v>
      </c>
      <c r="Q81" s="74">
        <v>0</v>
      </c>
      <c r="R81" s="74">
        <v>0</v>
      </c>
      <c r="S81" s="74">
        <v>0</v>
      </c>
      <c r="T81" s="134">
        <f>'10'!N74</f>
        <v>0</v>
      </c>
      <c r="U81" s="74">
        <v>0</v>
      </c>
      <c r="V81" s="74">
        <v>0</v>
      </c>
      <c r="W81" s="74">
        <v>0</v>
      </c>
      <c r="X81" s="74">
        <v>0</v>
      </c>
      <c r="Y81" s="134">
        <f>'10'!P74</f>
        <v>0</v>
      </c>
      <c r="Z81" s="74">
        <v>0</v>
      </c>
      <c r="AA81" s="74">
        <v>0</v>
      </c>
      <c r="AB81" s="74">
        <v>0</v>
      </c>
      <c r="AC81" s="74">
        <v>0</v>
      </c>
      <c r="AD81" s="178">
        <f>'12'!H74</f>
        <v>0</v>
      </c>
      <c r="AE81" s="179">
        <f t="shared" si="12"/>
        <v>0</v>
      </c>
      <c r="AF81" s="179">
        <f t="shared" si="13"/>
        <v>0</v>
      </c>
      <c r="AG81" s="179">
        <f t="shared" si="19"/>
        <v>0</v>
      </c>
      <c r="AH81" s="179">
        <f t="shared" si="14"/>
        <v>0</v>
      </c>
      <c r="AI81" s="179">
        <f t="shared" si="15"/>
        <v>0</v>
      </c>
      <c r="AJ81" s="179">
        <f>'12'!K63</f>
        <v>0</v>
      </c>
      <c r="AK81" s="39">
        <v>0</v>
      </c>
      <c r="AL81" s="39">
        <v>0</v>
      </c>
      <c r="AM81" s="39">
        <v>0</v>
      </c>
      <c r="AN81" s="39">
        <v>0</v>
      </c>
      <c r="AO81" s="179">
        <f>'12'!M74</f>
        <v>0</v>
      </c>
      <c r="AP81" s="39">
        <f t="shared" si="21"/>
        <v>0</v>
      </c>
      <c r="AQ81" s="39">
        <v>0</v>
      </c>
      <c r="AR81" s="39">
        <v>0</v>
      </c>
      <c r="AS81" s="39">
        <v>0</v>
      </c>
      <c r="AT81" s="179">
        <f>'12'!O63</f>
        <v>0</v>
      </c>
      <c r="AU81" s="39">
        <v>0</v>
      </c>
      <c r="AV81" s="39">
        <v>0</v>
      </c>
      <c r="AW81" s="39">
        <v>0</v>
      </c>
      <c r="AX81" s="39">
        <v>0</v>
      </c>
      <c r="AY81" s="179">
        <f>'10'!AY74</f>
        <v>0</v>
      </c>
      <c r="AZ81" s="39">
        <v>0</v>
      </c>
      <c r="BA81" s="39">
        <v>0</v>
      </c>
      <c r="BB81" s="39">
        <v>0</v>
      </c>
      <c r="BC81" s="39">
        <v>0</v>
      </c>
    </row>
    <row r="82" spans="1:55" ht="78.75">
      <c r="A82" s="94" t="s">
        <v>859</v>
      </c>
      <c r="B82" s="95" t="s">
        <v>445</v>
      </c>
      <c r="C82" s="90" t="s">
        <v>416</v>
      </c>
      <c r="D82" s="119">
        <f>'10'!G75</f>
        <v>0</v>
      </c>
      <c r="E82" s="133">
        <f t="shared" si="17"/>
        <v>0</v>
      </c>
      <c r="F82" s="133">
        <f t="shared" si="4"/>
        <v>0</v>
      </c>
      <c r="G82" s="133">
        <f t="shared" si="5"/>
        <v>0</v>
      </c>
      <c r="H82" s="133">
        <f t="shared" si="6"/>
        <v>0</v>
      </c>
      <c r="I82" s="133">
        <f t="shared" si="7"/>
        <v>0</v>
      </c>
      <c r="J82" s="134">
        <f>'10'!J75</f>
        <v>0</v>
      </c>
      <c r="K82" s="74">
        <v>0</v>
      </c>
      <c r="L82" s="74">
        <v>0</v>
      </c>
      <c r="M82" s="74">
        <v>0</v>
      </c>
      <c r="N82" s="74">
        <v>0</v>
      </c>
      <c r="O82" s="134">
        <f>'10'!L75</f>
        <v>0</v>
      </c>
      <c r="P82" s="74">
        <v>0</v>
      </c>
      <c r="Q82" s="74">
        <v>0</v>
      </c>
      <c r="R82" s="74">
        <v>0</v>
      </c>
      <c r="S82" s="74">
        <v>0</v>
      </c>
      <c r="T82" s="134">
        <f>'10'!N75</f>
        <v>0</v>
      </c>
      <c r="U82" s="74">
        <v>0</v>
      </c>
      <c r="V82" s="74">
        <v>0</v>
      </c>
      <c r="W82" s="74">
        <v>0</v>
      </c>
      <c r="X82" s="74">
        <v>0</v>
      </c>
      <c r="Y82" s="134">
        <f>'10'!P75</f>
        <v>0</v>
      </c>
      <c r="Z82" s="74">
        <v>0</v>
      </c>
      <c r="AA82" s="74">
        <v>0</v>
      </c>
      <c r="AB82" s="74">
        <v>0</v>
      </c>
      <c r="AC82" s="74">
        <v>0</v>
      </c>
      <c r="AD82" s="178">
        <f>'12'!H75</f>
        <v>0</v>
      </c>
      <c r="AE82" s="179">
        <f t="shared" si="12"/>
        <v>0</v>
      </c>
      <c r="AF82" s="179">
        <f t="shared" si="13"/>
        <v>0</v>
      </c>
      <c r="AG82" s="179">
        <f t="shared" si="19"/>
        <v>0</v>
      </c>
      <c r="AH82" s="179">
        <f t="shared" si="14"/>
        <v>0</v>
      </c>
      <c r="AI82" s="179">
        <f t="shared" si="15"/>
        <v>0</v>
      </c>
      <c r="AJ82" s="179">
        <f>'12'!K64</f>
        <v>0</v>
      </c>
      <c r="AK82" s="39">
        <v>0</v>
      </c>
      <c r="AL82" s="39">
        <v>0</v>
      </c>
      <c r="AM82" s="39">
        <v>0</v>
      </c>
      <c r="AN82" s="39">
        <v>0</v>
      </c>
      <c r="AO82" s="179">
        <f>'12'!M75</f>
        <v>0</v>
      </c>
      <c r="AP82" s="39">
        <f t="shared" si="21"/>
        <v>0</v>
      </c>
      <c r="AQ82" s="39">
        <v>0</v>
      </c>
      <c r="AR82" s="39">
        <v>0</v>
      </c>
      <c r="AS82" s="39">
        <v>0</v>
      </c>
      <c r="AT82" s="179">
        <f>'12'!O64</f>
        <v>0</v>
      </c>
      <c r="AU82" s="39">
        <v>0</v>
      </c>
      <c r="AV82" s="39">
        <v>0</v>
      </c>
      <c r="AW82" s="39">
        <v>0</v>
      </c>
      <c r="AX82" s="39">
        <v>0</v>
      </c>
      <c r="AY82" s="179">
        <f>'10'!AY75</f>
        <v>0</v>
      </c>
      <c r="AZ82" s="39">
        <v>0</v>
      </c>
      <c r="BA82" s="39">
        <v>0</v>
      </c>
      <c r="BB82" s="39">
        <v>0</v>
      </c>
      <c r="BC82" s="39">
        <v>0</v>
      </c>
    </row>
    <row r="83" spans="1:55" ht="63">
      <c r="A83" s="170" t="s">
        <v>381</v>
      </c>
      <c r="B83" s="188" t="s">
        <v>446</v>
      </c>
      <c r="C83" s="172" t="s">
        <v>416</v>
      </c>
      <c r="D83" s="178">
        <f>'10'!G76</f>
        <v>2.7134751600000002</v>
      </c>
      <c r="E83" s="201">
        <f t="shared" si="17"/>
        <v>0</v>
      </c>
      <c r="F83" s="201">
        <f t="shared" si="4"/>
        <v>0.08</v>
      </c>
      <c r="G83" s="201">
        <f t="shared" si="5"/>
        <v>0</v>
      </c>
      <c r="H83" s="201">
        <f t="shared" si="6"/>
        <v>0</v>
      </c>
      <c r="I83" s="201">
        <f t="shared" si="7"/>
        <v>0</v>
      </c>
      <c r="J83" s="202">
        <f>'10'!J76</f>
        <v>0</v>
      </c>
      <c r="K83" s="39">
        <v>0</v>
      </c>
      <c r="L83" s="39">
        <v>0</v>
      </c>
      <c r="M83" s="39">
        <v>0</v>
      </c>
      <c r="N83" s="39">
        <v>0</v>
      </c>
      <c r="O83" s="202">
        <f>'10'!L76</f>
        <v>0</v>
      </c>
      <c r="P83" s="39">
        <f>P84</f>
        <v>0.08</v>
      </c>
      <c r="Q83" s="39">
        <v>0</v>
      </c>
      <c r="R83" s="39">
        <v>0</v>
      </c>
      <c r="S83" s="39">
        <v>0</v>
      </c>
      <c r="T83" s="202">
        <f>'10'!N76</f>
        <v>0</v>
      </c>
      <c r="U83" s="39">
        <v>0</v>
      </c>
      <c r="V83" s="39">
        <v>0</v>
      </c>
      <c r="W83" s="39">
        <v>0</v>
      </c>
      <c r="X83" s="39">
        <v>0</v>
      </c>
      <c r="Y83" s="202">
        <f>Y84</f>
        <v>0</v>
      </c>
      <c r="Z83" s="39">
        <f>Z84</f>
        <v>0</v>
      </c>
      <c r="AA83" s="39">
        <f t="shared" ref="AA83:AC83" si="180">AA84</f>
        <v>0</v>
      </c>
      <c r="AB83" s="39">
        <f t="shared" si="180"/>
        <v>0</v>
      </c>
      <c r="AC83" s="39">
        <f t="shared" si="180"/>
        <v>0</v>
      </c>
      <c r="AD83" s="178">
        <f>'12'!H76</f>
        <v>2.2612293000000001</v>
      </c>
      <c r="AE83" s="179">
        <f t="shared" si="12"/>
        <v>0</v>
      </c>
      <c r="AF83" s="179">
        <f>AF84</f>
        <v>0</v>
      </c>
      <c r="AG83" s="179">
        <f t="shared" si="19"/>
        <v>0</v>
      </c>
      <c r="AH83" s="179">
        <f t="shared" si="14"/>
        <v>0</v>
      </c>
      <c r="AI83" s="179">
        <f t="shared" si="15"/>
        <v>0</v>
      </c>
      <c r="AJ83" s="179">
        <f>'12'!K65</f>
        <v>0</v>
      </c>
      <c r="AK83" s="39">
        <f>AK84</f>
        <v>0</v>
      </c>
      <c r="AL83" s="39">
        <v>0</v>
      </c>
      <c r="AM83" s="39">
        <v>0</v>
      </c>
      <c r="AN83" s="39">
        <v>0</v>
      </c>
      <c r="AO83" s="179">
        <f>'12'!M76</f>
        <v>0</v>
      </c>
      <c r="AP83" s="39">
        <f t="shared" si="21"/>
        <v>0</v>
      </c>
      <c r="AQ83" s="39">
        <v>0</v>
      </c>
      <c r="AR83" s="39">
        <v>0</v>
      </c>
      <c r="AS83" s="39">
        <v>0</v>
      </c>
      <c r="AT83" s="39">
        <f>AT84</f>
        <v>0</v>
      </c>
      <c r="AU83" s="39">
        <f>AU84</f>
        <v>0</v>
      </c>
      <c r="AV83" s="39">
        <v>0</v>
      </c>
      <c r="AW83" s="39">
        <v>0</v>
      </c>
      <c r="AX83" s="39">
        <v>0</v>
      </c>
      <c r="AY83" s="179">
        <f>AY84</f>
        <v>0</v>
      </c>
      <c r="AZ83" s="179">
        <f t="shared" ref="AZ83:BC83" si="181">AZ84</f>
        <v>0</v>
      </c>
      <c r="BA83" s="179">
        <f t="shared" si="181"/>
        <v>0</v>
      </c>
      <c r="BB83" s="179">
        <f t="shared" si="181"/>
        <v>0</v>
      </c>
      <c r="BC83" s="179">
        <f t="shared" si="181"/>
        <v>0</v>
      </c>
    </row>
    <row r="84" spans="1:55" ht="47.25">
      <c r="A84" s="170" t="s">
        <v>447</v>
      </c>
      <c r="B84" s="188" t="s">
        <v>448</v>
      </c>
      <c r="C84" s="172" t="s">
        <v>416</v>
      </c>
      <c r="D84" s="178">
        <f>'10'!G77</f>
        <v>2.7134751600000002</v>
      </c>
      <c r="E84" s="201">
        <f t="shared" si="17"/>
        <v>0</v>
      </c>
      <c r="F84" s="201">
        <f t="shared" si="4"/>
        <v>0.08</v>
      </c>
      <c r="G84" s="201">
        <f t="shared" si="5"/>
        <v>0</v>
      </c>
      <c r="H84" s="201">
        <f t="shared" si="6"/>
        <v>0</v>
      </c>
      <c r="I84" s="201">
        <f t="shared" si="7"/>
        <v>0</v>
      </c>
      <c r="J84" s="202">
        <f>'10'!J77</f>
        <v>0</v>
      </c>
      <c r="K84" s="39">
        <v>0</v>
      </c>
      <c r="L84" s="39">
        <v>0</v>
      </c>
      <c r="M84" s="39">
        <v>0</v>
      </c>
      <c r="N84" s="39">
        <v>0</v>
      </c>
      <c r="O84" s="202">
        <f>'10'!L77</f>
        <v>0</v>
      </c>
      <c r="P84" s="39">
        <f>P87</f>
        <v>0.08</v>
      </c>
      <c r="Q84" s="39">
        <v>0</v>
      </c>
      <c r="R84" s="39">
        <v>0</v>
      </c>
      <c r="S84" s="39">
        <v>0</v>
      </c>
      <c r="T84" s="202">
        <f>'10'!N77</f>
        <v>0</v>
      </c>
      <c r="U84" s="39">
        <v>0</v>
      </c>
      <c r="V84" s="39">
        <v>0</v>
      </c>
      <c r="W84" s="39">
        <v>0</v>
      </c>
      <c r="X84" s="39">
        <v>0</v>
      </c>
      <c r="Y84" s="202">
        <f>Y85+Y86</f>
        <v>0</v>
      </c>
      <c r="Z84" s="39">
        <f>Z85+Z86</f>
        <v>0</v>
      </c>
      <c r="AA84" s="39">
        <f t="shared" ref="AA84:AC84" si="182">AA85+AA86</f>
        <v>0</v>
      </c>
      <c r="AB84" s="39">
        <f t="shared" si="182"/>
        <v>0</v>
      </c>
      <c r="AC84" s="39">
        <f t="shared" si="182"/>
        <v>0</v>
      </c>
      <c r="AD84" s="178">
        <f>'12'!H77</f>
        <v>2.2612293000000001</v>
      </c>
      <c r="AE84" s="179">
        <f t="shared" si="12"/>
        <v>0</v>
      </c>
      <c r="AF84" s="179">
        <f t="shared" si="13"/>
        <v>0</v>
      </c>
      <c r="AG84" s="179">
        <f t="shared" si="19"/>
        <v>0</v>
      </c>
      <c r="AH84" s="179">
        <f t="shared" si="14"/>
        <v>0</v>
      </c>
      <c r="AI84" s="179">
        <f t="shared" si="15"/>
        <v>0</v>
      </c>
      <c r="AJ84" s="179">
        <f>SUM(AK84:AN84)</f>
        <v>0</v>
      </c>
      <c r="AK84" s="39">
        <f t="shared" ref="AK84:AM84" si="183">AK86+AK87</f>
        <v>0</v>
      </c>
      <c r="AL84" s="39">
        <f t="shared" si="183"/>
        <v>0</v>
      </c>
      <c r="AM84" s="39">
        <f t="shared" si="183"/>
        <v>0</v>
      </c>
      <c r="AN84" s="39">
        <f>AN86+AN87</f>
        <v>0</v>
      </c>
      <c r="AO84" s="179">
        <f>'12'!M77</f>
        <v>0</v>
      </c>
      <c r="AP84" s="39">
        <f t="shared" si="21"/>
        <v>0</v>
      </c>
      <c r="AQ84" s="39">
        <v>0</v>
      </c>
      <c r="AR84" s="39">
        <v>0</v>
      </c>
      <c r="AS84" s="39">
        <v>0</v>
      </c>
      <c r="AT84" s="39">
        <f>SUM(AT85:AT86)</f>
        <v>0</v>
      </c>
      <c r="AU84" s="39">
        <f>SUM(AU85:AU86)</f>
        <v>0</v>
      </c>
      <c r="AV84" s="39">
        <v>0</v>
      </c>
      <c r="AW84" s="39">
        <v>0</v>
      </c>
      <c r="AX84" s="39">
        <v>0</v>
      </c>
      <c r="AY84" s="179">
        <f>AZ84+BA84+BB84+BC84</f>
        <v>0</v>
      </c>
      <c r="AZ84" s="39">
        <f>AZ85</f>
        <v>0</v>
      </c>
      <c r="BA84" s="39">
        <f t="shared" ref="BA84:BC84" si="184">BA85</f>
        <v>0</v>
      </c>
      <c r="BB84" s="39">
        <f t="shared" si="184"/>
        <v>0</v>
      </c>
      <c r="BC84" s="39">
        <f t="shared" si="184"/>
        <v>0</v>
      </c>
    </row>
    <row r="85" spans="1:55" ht="63" hidden="1">
      <c r="A85" s="170" t="s">
        <v>945</v>
      </c>
      <c r="B85" s="171" t="s">
        <v>245</v>
      </c>
      <c r="C85" s="172" t="s">
        <v>246</v>
      </c>
      <c r="D85" s="178">
        <f>'10'!G78</f>
        <v>0</v>
      </c>
      <c r="E85" s="201">
        <f t="shared" si="17"/>
        <v>0</v>
      </c>
      <c r="F85" s="201">
        <f t="shared" si="4"/>
        <v>0</v>
      </c>
      <c r="G85" s="201">
        <f t="shared" si="5"/>
        <v>0</v>
      </c>
      <c r="H85" s="201">
        <f t="shared" si="6"/>
        <v>0</v>
      </c>
      <c r="I85" s="201">
        <f t="shared" si="7"/>
        <v>0</v>
      </c>
      <c r="J85" s="202">
        <f>'10'!J78</f>
        <v>0</v>
      </c>
      <c r="K85" s="39">
        <v>0</v>
      </c>
      <c r="L85" s="39">
        <v>0</v>
      </c>
      <c r="M85" s="39">
        <v>0</v>
      </c>
      <c r="N85" s="39">
        <v>0</v>
      </c>
      <c r="O85" s="202">
        <f>'10'!L78</f>
        <v>0</v>
      </c>
      <c r="P85" s="39">
        <v>0</v>
      </c>
      <c r="Q85" s="39">
        <v>0</v>
      </c>
      <c r="R85" s="39">
        <v>0</v>
      </c>
      <c r="S85" s="39">
        <v>0</v>
      </c>
      <c r="T85" s="202">
        <f>'10'!N78</f>
        <v>0</v>
      </c>
      <c r="U85" s="39">
        <v>0</v>
      </c>
      <c r="V85" s="39">
        <v>0</v>
      </c>
      <c r="W85" s="39">
        <v>0</v>
      </c>
      <c r="X85" s="39">
        <v>0</v>
      </c>
      <c r="Y85" s="202">
        <f>Z85+AA85+AB85+AC85</f>
        <v>0</v>
      </c>
      <c r="Z85" s="39">
        <v>0</v>
      </c>
      <c r="AA85" s="39">
        <v>0</v>
      </c>
      <c r="AB85" s="39">
        <v>0</v>
      </c>
      <c r="AC85" s="39">
        <v>0</v>
      </c>
      <c r="AD85" s="178">
        <f>'12'!H78</f>
        <v>0</v>
      </c>
      <c r="AE85" s="179">
        <f t="shared" si="12"/>
        <v>0</v>
      </c>
      <c r="AF85" s="179">
        <f t="shared" si="13"/>
        <v>0</v>
      </c>
      <c r="AG85" s="179">
        <f t="shared" si="19"/>
        <v>0</v>
      </c>
      <c r="AH85" s="179">
        <f t="shared" si="14"/>
        <v>0</v>
      </c>
      <c r="AI85" s="179">
        <f t="shared" si="15"/>
        <v>0</v>
      </c>
      <c r="AJ85" s="179">
        <f>'12'!K67</f>
        <v>0</v>
      </c>
      <c r="AK85" s="39">
        <v>0</v>
      </c>
      <c r="AL85" s="39">
        <v>0</v>
      </c>
      <c r="AM85" s="39">
        <v>0</v>
      </c>
      <c r="AN85" s="39">
        <v>0</v>
      </c>
      <c r="AO85" s="179">
        <f>'12'!M78</f>
        <v>0</v>
      </c>
      <c r="AP85" s="39">
        <f t="shared" si="21"/>
        <v>0</v>
      </c>
      <c r="AQ85" s="39">
        <v>0</v>
      </c>
      <c r="AR85" s="39">
        <v>0</v>
      </c>
      <c r="AS85" s="39">
        <v>0</v>
      </c>
      <c r="AT85" s="179">
        <v>0</v>
      </c>
      <c r="AU85" s="39">
        <v>0</v>
      </c>
      <c r="AV85" s="39">
        <v>0</v>
      </c>
      <c r="AW85" s="39">
        <v>0</v>
      </c>
      <c r="AX85" s="39">
        <v>0</v>
      </c>
      <c r="AY85" s="179">
        <f>AZ85+BA85+BB85+BC85</f>
        <v>0</v>
      </c>
      <c r="AZ85" s="39">
        <v>0</v>
      </c>
      <c r="BA85" s="39">
        <v>0</v>
      </c>
      <c r="BB85" s="39">
        <v>0</v>
      </c>
      <c r="BC85" s="39">
        <v>0</v>
      </c>
    </row>
    <row r="86" spans="1:55" ht="50.25" hidden="1" customHeight="1">
      <c r="A86" s="170" t="s">
        <v>945</v>
      </c>
      <c r="B86" s="193" t="s">
        <v>247</v>
      </c>
      <c r="C86" s="172" t="s">
        <v>248</v>
      </c>
      <c r="D86" s="178">
        <f>'10'!G79</f>
        <v>0</v>
      </c>
      <c r="E86" s="201">
        <f t="shared" si="17"/>
        <v>0</v>
      </c>
      <c r="F86" s="201">
        <f t="shared" si="4"/>
        <v>0</v>
      </c>
      <c r="G86" s="201">
        <f t="shared" si="5"/>
        <v>0</v>
      </c>
      <c r="H86" s="201">
        <f t="shared" si="6"/>
        <v>0</v>
      </c>
      <c r="I86" s="201">
        <f t="shared" si="7"/>
        <v>0</v>
      </c>
      <c r="J86" s="202">
        <f>'10'!J79</f>
        <v>0</v>
      </c>
      <c r="K86" s="39">
        <v>0</v>
      </c>
      <c r="L86" s="39">
        <v>0</v>
      </c>
      <c r="M86" s="39">
        <v>0</v>
      </c>
      <c r="N86" s="39">
        <v>0</v>
      </c>
      <c r="O86" s="202">
        <f>'10'!L79</f>
        <v>0</v>
      </c>
      <c r="P86" s="39">
        <v>0</v>
      </c>
      <c r="Q86" s="39">
        <v>0</v>
      </c>
      <c r="R86" s="39">
        <v>0</v>
      </c>
      <c r="S86" s="39">
        <v>0</v>
      </c>
      <c r="T86" s="202">
        <f>'10'!N79</f>
        <v>0</v>
      </c>
      <c r="U86" s="39">
        <v>0</v>
      </c>
      <c r="V86" s="39">
        <v>0</v>
      </c>
      <c r="W86" s="39">
        <v>0</v>
      </c>
      <c r="X86" s="39">
        <v>0</v>
      </c>
      <c r="Y86" s="202">
        <f>'10'!P79</f>
        <v>0</v>
      </c>
      <c r="Z86" s="39">
        <v>0</v>
      </c>
      <c r="AA86" s="39">
        <v>0</v>
      </c>
      <c r="AB86" s="39">
        <v>0</v>
      </c>
      <c r="AC86" s="39">
        <v>0</v>
      </c>
      <c r="AD86" s="178">
        <f>'12'!H79</f>
        <v>0</v>
      </c>
      <c r="AE86" s="179">
        <f t="shared" si="12"/>
        <v>0</v>
      </c>
      <c r="AF86" s="179">
        <f t="shared" si="13"/>
        <v>0</v>
      </c>
      <c r="AG86" s="179">
        <f t="shared" si="19"/>
        <v>0</v>
      </c>
      <c r="AH86" s="179">
        <f t="shared" si="14"/>
        <v>0</v>
      </c>
      <c r="AI86" s="179">
        <f t="shared" si="15"/>
        <v>0</v>
      </c>
      <c r="AJ86" s="179">
        <f>'12'!K68</f>
        <v>0</v>
      </c>
      <c r="AK86" s="39">
        <v>0</v>
      </c>
      <c r="AL86" s="39">
        <v>0</v>
      </c>
      <c r="AM86" s="39">
        <v>0</v>
      </c>
      <c r="AN86" s="39">
        <v>0</v>
      </c>
      <c r="AO86" s="179">
        <f>'12'!M79</f>
        <v>0</v>
      </c>
      <c r="AP86" s="39">
        <f t="shared" si="21"/>
        <v>0</v>
      </c>
      <c r="AQ86" s="39">
        <v>0</v>
      </c>
      <c r="AR86" s="39">
        <v>0</v>
      </c>
      <c r="AS86" s="39">
        <v>0</v>
      </c>
      <c r="AT86" s="179">
        <v>0</v>
      </c>
      <c r="AU86" s="39">
        <v>0</v>
      </c>
      <c r="AV86" s="39">
        <v>0</v>
      </c>
      <c r="AW86" s="39">
        <v>0</v>
      </c>
      <c r="AX86" s="39">
        <v>0</v>
      </c>
      <c r="AY86" s="179">
        <f>'10'!AY79</f>
        <v>0</v>
      </c>
      <c r="AZ86" s="39">
        <v>0</v>
      </c>
      <c r="BA86" s="39">
        <v>0</v>
      </c>
      <c r="BB86" s="39">
        <v>0</v>
      </c>
      <c r="BC86" s="39">
        <v>0</v>
      </c>
    </row>
    <row r="87" spans="1:55" s="258" customFormat="1" ht="102" customHeight="1">
      <c r="A87" s="170" t="s">
        <v>946</v>
      </c>
      <c r="B87" s="193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7" s="193" t="str">
        <f>'10'!C80</f>
        <v>J_МСК_21</v>
      </c>
      <c r="D87" s="178">
        <v>0</v>
      </c>
      <c r="E87" s="201">
        <f t="shared" ref="E87" si="185">J87+O87+T87+Y87</f>
        <v>0</v>
      </c>
      <c r="F87" s="201">
        <f t="shared" ref="F87" si="186">K87+P87+U87+Z87</f>
        <v>0.08</v>
      </c>
      <c r="G87" s="201">
        <f t="shared" ref="G87" si="187">L87+Q87+V87+AA87</f>
        <v>0</v>
      </c>
      <c r="H87" s="201">
        <f t="shared" ref="H87" si="188">M87+R87+W87+AB87</f>
        <v>0</v>
      </c>
      <c r="I87" s="201">
        <f t="shared" ref="I87" si="189">N87+S87+X87+AC87</f>
        <v>0</v>
      </c>
      <c r="J87" s="202">
        <f>'10'!J80</f>
        <v>0</v>
      </c>
      <c r="K87" s="39">
        <v>0</v>
      </c>
      <c r="L87" s="39">
        <v>0</v>
      </c>
      <c r="M87" s="39">
        <v>0</v>
      </c>
      <c r="N87" s="39">
        <v>0</v>
      </c>
      <c r="O87" s="202">
        <f>'10'!L80</f>
        <v>0</v>
      </c>
      <c r="P87" s="39">
        <f>80000/1000000</f>
        <v>0.08</v>
      </c>
      <c r="Q87" s="39">
        <v>0</v>
      </c>
      <c r="R87" s="39">
        <v>0</v>
      </c>
      <c r="S87" s="39">
        <v>0</v>
      </c>
      <c r="T87" s="202">
        <f>'10'!N80</f>
        <v>0</v>
      </c>
      <c r="U87" s="39">
        <v>0</v>
      </c>
      <c r="V87" s="39">
        <v>0</v>
      </c>
      <c r="W87" s="39">
        <v>0</v>
      </c>
      <c r="X87" s="39">
        <v>0</v>
      </c>
      <c r="Y87" s="202">
        <f>'10'!P80</f>
        <v>0</v>
      </c>
      <c r="Z87" s="39">
        <v>0</v>
      </c>
      <c r="AA87" s="39">
        <v>0</v>
      </c>
      <c r="AB87" s="39">
        <v>0</v>
      </c>
      <c r="AC87" s="39">
        <v>0</v>
      </c>
      <c r="AD87" s="178">
        <f>'12'!H80</f>
        <v>2.2612293000000001</v>
      </c>
      <c r="AE87" s="179">
        <f t="shared" ref="AE87" si="190">AJ87+AO87+AT87+AY87</f>
        <v>0</v>
      </c>
      <c r="AF87" s="179">
        <f t="shared" ref="AF87" si="191">AK87+AP87+AU87+AZ87</f>
        <v>0</v>
      </c>
      <c r="AG87" s="179">
        <f t="shared" ref="AG87" si="192">AL87+AQ87+AV87+BA87</f>
        <v>0</v>
      </c>
      <c r="AH87" s="179">
        <f t="shared" ref="AH87" si="193">AM87+AR87+AW87+BB87</f>
        <v>0</v>
      </c>
      <c r="AI87" s="179">
        <f t="shared" ref="AI87" si="194">AN87+AS87+AX87+BC87</f>
        <v>0</v>
      </c>
      <c r="AJ87" s="179">
        <f>'12'!K69</f>
        <v>0</v>
      </c>
      <c r="AK87" s="39">
        <v>0</v>
      </c>
      <c r="AL87" s="39">
        <v>0</v>
      </c>
      <c r="AM87" s="39">
        <v>0</v>
      </c>
      <c r="AN87" s="39">
        <v>0</v>
      </c>
      <c r="AO87" s="179">
        <f>'12'!M80</f>
        <v>0</v>
      </c>
      <c r="AP87" s="39">
        <f t="shared" ref="AP87" si="195">AO87</f>
        <v>0</v>
      </c>
      <c r="AQ87" s="39">
        <v>0</v>
      </c>
      <c r="AR87" s="39">
        <v>0</v>
      </c>
      <c r="AS87" s="39">
        <v>0</v>
      </c>
      <c r="AT87" s="39">
        <f>SUM(AT88:AT89)</f>
        <v>0</v>
      </c>
      <c r="AU87" s="39">
        <f>SUM(AU88:AU89)</f>
        <v>0</v>
      </c>
      <c r="AV87" s="39">
        <v>0</v>
      </c>
      <c r="AW87" s="39">
        <v>0</v>
      </c>
      <c r="AX87" s="39">
        <v>0</v>
      </c>
      <c r="AY87" s="179">
        <f>AZ87+BA87+BB87+BC87</f>
        <v>0</v>
      </c>
      <c r="AZ87" s="39">
        <f>AZ88</f>
        <v>0</v>
      </c>
      <c r="BA87" s="39">
        <f t="shared" ref="BA87:BC87" si="196">BA88</f>
        <v>0</v>
      </c>
      <c r="BB87" s="39">
        <f t="shared" si="196"/>
        <v>0</v>
      </c>
      <c r="BC87" s="39">
        <f t="shared" si="196"/>
        <v>0</v>
      </c>
    </row>
    <row r="88" spans="1:55" ht="78.75" hidden="1">
      <c r="A88" s="108" t="s">
        <v>447</v>
      </c>
      <c r="B88" s="112" t="s">
        <v>249</v>
      </c>
      <c r="C88" s="110" t="s">
        <v>250</v>
      </c>
      <c r="D88" s="119">
        <f>'10'!G81</f>
        <v>0</v>
      </c>
      <c r="E88" s="133">
        <f t="shared" si="17"/>
        <v>0</v>
      </c>
      <c r="F88" s="133">
        <f t="shared" si="4"/>
        <v>0</v>
      </c>
      <c r="G88" s="133">
        <f t="shared" si="5"/>
        <v>0</v>
      </c>
      <c r="H88" s="133">
        <f t="shared" si="6"/>
        <v>0</v>
      </c>
      <c r="I88" s="133">
        <f t="shared" si="7"/>
        <v>0</v>
      </c>
      <c r="J88" s="134">
        <f>'10'!J81</f>
        <v>0</v>
      </c>
      <c r="K88" s="74">
        <v>0</v>
      </c>
      <c r="L88" s="74">
        <v>0</v>
      </c>
      <c r="M88" s="74">
        <v>0</v>
      </c>
      <c r="N88" s="74">
        <v>0</v>
      </c>
      <c r="O88" s="134">
        <f>'10'!L81</f>
        <v>0</v>
      </c>
      <c r="P88" s="74">
        <v>0</v>
      </c>
      <c r="Q88" s="74">
        <v>0</v>
      </c>
      <c r="R88" s="74">
        <v>0</v>
      </c>
      <c r="S88" s="74">
        <v>0</v>
      </c>
      <c r="T88" s="134">
        <f>'10'!N81</f>
        <v>0</v>
      </c>
      <c r="U88" s="74">
        <v>0</v>
      </c>
      <c r="V88" s="74">
        <v>0</v>
      </c>
      <c r="W88" s="74">
        <v>0</v>
      </c>
      <c r="X88" s="74">
        <v>0</v>
      </c>
      <c r="Y88" s="134">
        <f>'10'!P81</f>
        <v>0</v>
      </c>
      <c r="Z88" s="74">
        <v>0</v>
      </c>
      <c r="AA88" s="74">
        <v>0</v>
      </c>
      <c r="AB88" s="74">
        <v>0</v>
      </c>
      <c r="AC88" s="74">
        <v>0</v>
      </c>
      <c r="AD88" s="178">
        <f>'12'!H81</f>
        <v>0</v>
      </c>
      <c r="AE88" s="179">
        <f t="shared" si="12"/>
        <v>0</v>
      </c>
      <c r="AF88" s="179">
        <f t="shared" si="13"/>
        <v>0</v>
      </c>
      <c r="AG88" s="179">
        <f t="shared" si="19"/>
        <v>0</v>
      </c>
      <c r="AH88" s="179">
        <f t="shared" si="14"/>
        <v>0</v>
      </c>
      <c r="AI88" s="179">
        <f t="shared" si="15"/>
        <v>0</v>
      </c>
      <c r="AJ88" s="179">
        <f>'12'!K69</f>
        <v>0</v>
      </c>
      <c r="AK88" s="39">
        <v>0</v>
      </c>
      <c r="AL88" s="39">
        <v>0</v>
      </c>
      <c r="AM88" s="39">
        <v>0</v>
      </c>
      <c r="AN88" s="39">
        <v>0</v>
      </c>
      <c r="AO88" s="179">
        <f>'12'!M81</f>
        <v>0</v>
      </c>
      <c r="AP88" s="39">
        <f t="shared" si="21"/>
        <v>0</v>
      </c>
      <c r="AQ88" s="39">
        <v>0</v>
      </c>
      <c r="AR88" s="39">
        <v>0</v>
      </c>
      <c r="AS88" s="39">
        <v>0</v>
      </c>
      <c r="AT88" s="179">
        <f>'12'!O69</f>
        <v>0</v>
      </c>
      <c r="AU88" s="39">
        <v>0</v>
      </c>
      <c r="AV88" s="39">
        <v>0</v>
      </c>
      <c r="AW88" s="39">
        <v>0</v>
      </c>
      <c r="AX88" s="39">
        <v>0</v>
      </c>
      <c r="AY88" s="179">
        <f>'10'!AY81</f>
        <v>0</v>
      </c>
      <c r="AZ88" s="39">
        <v>0</v>
      </c>
      <c r="BA88" s="39">
        <v>0</v>
      </c>
      <c r="BB88" s="39">
        <v>0</v>
      </c>
      <c r="BC88" s="39">
        <v>0</v>
      </c>
    </row>
    <row r="89" spans="1:55" ht="63" hidden="1">
      <c r="A89" s="94" t="s">
        <v>453</v>
      </c>
      <c r="B89" s="95" t="s">
        <v>454</v>
      </c>
      <c r="C89" s="90" t="s">
        <v>416</v>
      </c>
      <c r="D89" s="119">
        <f>'10'!G82</f>
        <v>0</v>
      </c>
      <c r="E89" s="133">
        <f t="shared" si="17"/>
        <v>0</v>
      </c>
      <c r="F89" s="133">
        <f t="shared" si="4"/>
        <v>0</v>
      </c>
      <c r="G89" s="133">
        <f t="shared" si="5"/>
        <v>0</v>
      </c>
      <c r="H89" s="133">
        <f t="shared" si="6"/>
        <v>0</v>
      </c>
      <c r="I89" s="133">
        <f t="shared" si="7"/>
        <v>0</v>
      </c>
      <c r="J89" s="134">
        <f>'10'!J82</f>
        <v>0</v>
      </c>
      <c r="K89" s="74">
        <v>0</v>
      </c>
      <c r="L89" s="74">
        <v>0</v>
      </c>
      <c r="M89" s="74">
        <v>0</v>
      </c>
      <c r="N89" s="74">
        <v>0</v>
      </c>
      <c r="O89" s="134">
        <f>'10'!L82</f>
        <v>0</v>
      </c>
      <c r="P89" s="74">
        <v>0</v>
      </c>
      <c r="Q89" s="74">
        <v>0</v>
      </c>
      <c r="R89" s="74">
        <v>0</v>
      </c>
      <c r="S89" s="74">
        <v>0</v>
      </c>
      <c r="T89" s="134">
        <f>'10'!N82</f>
        <v>0</v>
      </c>
      <c r="U89" s="74">
        <v>0</v>
      </c>
      <c r="V89" s="74">
        <v>0</v>
      </c>
      <c r="W89" s="74">
        <v>0</v>
      </c>
      <c r="X89" s="74">
        <v>0</v>
      </c>
      <c r="Y89" s="134">
        <f>'10'!P82</f>
        <v>0</v>
      </c>
      <c r="Z89" s="74">
        <v>0</v>
      </c>
      <c r="AA89" s="74">
        <v>0</v>
      </c>
      <c r="AB89" s="74">
        <v>0</v>
      </c>
      <c r="AC89" s="74">
        <v>0</v>
      </c>
      <c r="AD89" s="178">
        <f>'12'!H82</f>
        <v>0</v>
      </c>
      <c r="AE89" s="179">
        <f t="shared" si="12"/>
        <v>0</v>
      </c>
      <c r="AF89" s="179">
        <f t="shared" si="13"/>
        <v>0</v>
      </c>
      <c r="AG89" s="179">
        <f t="shared" si="19"/>
        <v>0</v>
      </c>
      <c r="AH89" s="179">
        <f t="shared" si="14"/>
        <v>0</v>
      </c>
      <c r="AI89" s="179">
        <f t="shared" si="15"/>
        <v>0</v>
      </c>
      <c r="AJ89" s="179">
        <f>'12'!K70</f>
        <v>0</v>
      </c>
      <c r="AK89" s="39">
        <v>0</v>
      </c>
      <c r="AL89" s="39">
        <v>0</v>
      </c>
      <c r="AM89" s="39">
        <v>0</v>
      </c>
      <c r="AN89" s="39">
        <v>0</v>
      </c>
      <c r="AO89" s="179">
        <f>'12'!M82</f>
        <v>0</v>
      </c>
      <c r="AP89" s="39">
        <f t="shared" si="21"/>
        <v>0</v>
      </c>
      <c r="AQ89" s="39">
        <v>0</v>
      </c>
      <c r="AR89" s="39">
        <v>0</v>
      </c>
      <c r="AS89" s="39">
        <v>0</v>
      </c>
      <c r="AT89" s="179">
        <f>'12'!O70</f>
        <v>0</v>
      </c>
      <c r="AU89" s="39">
        <v>0</v>
      </c>
      <c r="AV89" s="39">
        <v>0</v>
      </c>
      <c r="AW89" s="39">
        <v>0</v>
      </c>
      <c r="AX89" s="39">
        <v>0</v>
      </c>
      <c r="AY89" s="179">
        <f>'10'!AY82</f>
        <v>0</v>
      </c>
      <c r="AZ89" s="39">
        <v>0</v>
      </c>
      <c r="BA89" s="39">
        <v>0</v>
      </c>
      <c r="BB89" s="39">
        <v>0</v>
      </c>
      <c r="BC89" s="39">
        <v>0</v>
      </c>
    </row>
    <row r="90" spans="1:55" ht="47.25">
      <c r="A90" s="100" t="s">
        <v>382</v>
      </c>
      <c r="B90" s="101" t="s">
        <v>455</v>
      </c>
      <c r="C90" s="102" t="s">
        <v>416</v>
      </c>
      <c r="D90" s="119">
        <f>'10'!G83</f>
        <v>0</v>
      </c>
      <c r="E90" s="133">
        <f t="shared" si="17"/>
        <v>0</v>
      </c>
      <c r="F90" s="133">
        <f t="shared" si="4"/>
        <v>0</v>
      </c>
      <c r="G90" s="133">
        <f t="shared" si="5"/>
        <v>0</v>
      </c>
      <c r="H90" s="133">
        <f t="shared" si="6"/>
        <v>0</v>
      </c>
      <c r="I90" s="133">
        <f t="shared" si="7"/>
        <v>0</v>
      </c>
      <c r="J90" s="134">
        <f>'10'!J83</f>
        <v>0</v>
      </c>
      <c r="K90" s="74">
        <v>0</v>
      </c>
      <c r="L90" s="74">
        <v>0</v>
      </c>
      <c r="M90" s="74">
        <v>0</v>
      </c>
      <c r="N90" s="74">
        <v>0</v>
      </c>
      <c r="O90" s="134">
        <f>'10'!L83</f>
        <v>0</v>
      </c>
      <c r="P90" s="74">
        <v>0</v>
      </c>
      <c r="Q90" s="74">
        <v>0</v>
      </c>
      <c r="R90" s="74">
        <v>0</v>
      </c>
      <c r="S90" s="74">
        <v>0</v>
      </c>
      <c r="T90" s="134">
        <f>'10'!N83</f>
        <v>0</v>
      </c>
      <c r="U90" s="74">
        <v>0</v>
      </c>
      <c r="V90" s="74">
        <v>0</v>
      </c>
      <c r="W90" s="74">
        <v>0</v>
      </c>
      <c r="X90" s="74">
        <v>0</v>
      </c>
      <c r="Y90" s="134">
        <f>'10'!P83</f>
        <v>0</v>
      </c>
      <c r="Z90" s="74">
        <v>0</v>
      </c>
      <c r="AA90" s="74">
        <v>0</v>
      </c>
      <c r="AB90" s="74">
        <v>0</v>
      </c>
      <c r="AC90" s="74">
        <v>0</v>
      </c>
      <c r="AD90" s="178">
        <f>'12'!H83</f>
        <v>0</v>
      </c>
      <c r="AE90" s="179">
        <f t="shared" si="12"/>
        <v>0</v>
      </c>
      <c r="AF90" s="179">
        <f t="shared" si="13"/>
        <v>0</v>
      </c>
      <c r="AG90" s="179">
        <f t="shared" si="19"/>
        <v>0</v>
      </c>
      <c r="AH90" s="179">
        <f t="shared" si="14"/>
        <v>0</v>
      </c>
      <c r="AI90" s="179">
        <f t="shared" si="15"/>
        <v>0</v>
      </c>
      <c r="AJ90" s="179">
        <f>'12'!K71</f>
        <v>0</v>
      </c>
      <c r="AK90" s="39">
        <v>0</v>
      </c>
      <c r="AL90" s="39">
        <v>0</v>
      </c>
      <c r="AM90" s="39">
        <v>0</v>
      </c>
      <c r="AN90" s="39">
        <v>0</v>
      </c>
      <c r="AO90" s="179">
        <f>'12'!M83</f>
        <v>0</v>
      </c>
      <c r="AP90" s="39">
        <f t="shared" si="21"/>
        <v>0</v>
      </c>
      <c r="AQ90" s="39">
        <v>0</v>
      </c>
      <c r="AR90" s="39">
        <v>0</v>
      </c>
      <c r="AS90" s="39">
        <v>0</v>
      </c>
      <c r="AT90" s="179">
        <f>'12'!O71</f>
        <v>0</v>
      </c>
      <c r="AU90" s="39">
        <v>0</v>
      </c>
      <c r="AV90" s="39">
        <v>0</v>
      </c>
      <c r="AW90" s="39">
        <v>0</v>
      </c>
      <c r="AX90" s="39">
        <v>0</v>
      </c>
      <c r="AY90" s="179">
        <f>'10'!AY83</f>
        <v>0</v>
      </c>
      <c r="AZ90" s="39">
        <v>0</v>
      </c>
      <c r="BA90" s="39">
        <v>0</v>
      </c>
      <c r="BB90" s="39">
        <v>0</v>
      </c>
      <c r="BC90" s="39">
        <v>0</v>
      </c>
    </row>
    <row r="91" spans="1:55" ht="47.25" hidden="1">
      <c r="A91" s="94" t="s">
        <v>869</v>
      </c>
      <c r="B91" s="95" t="s">
        <v>456</v>
      </c>
      <c r="C91" s="90" t="s">
        <v>416</v>
      </c>
      <c r="D91" s="119">
        <f>'10'!G84</f>
        <v>0</v>
      </c>
      <c r="E91" s="133">
        <f t="shared" si="17"/>
        <v>0</v>
      </c>
      <c r="F91" s="133">
        <f t="shared" si="4"/>
        <v>0</v>
      </c>
      <c r="G91" s="133">
        <f t="shared" si="5"/>
        <v>0</v>
      </c>
      <c r="H91" s="133">
        <f t="shared" si="6"/>
        <v>0</v>
      </c>
      <c r="I91" s="133">
        <f t="shared" si="7"/>
        <v>0</v>
      </c>
      <c r="J91" s="134">
        <f>'10'!J84</f>
        <v>0</v>
      </c>
      <c r="K91" s="74">
        <v>0</v>
      </c>
      <c r="L91" s="74">
        <v>0</v>
      </c>
      <c r="M91" s="74">
        <v>0</v>
      </c>
      <c r="N91" s="74">
        <v>0</v>
      </c>
      <c r="O91" s="134">
        <f>'10'!L84</f>
        <v>0</v>
      </c>
      <c r="P91" s="74">
        <v>0</v>
      </c>
      <c r="Q91" s="74">
        <v>0</v>
      </c>
      <c r="R91" s="74">
        <v>0</v>
      </c>
      <c r="S91" s="74">
        <v>0</v>
      </c>
      <c r="T91" s="134">
        <f>'10'!N84</f>
        <v>0</v>
      </c>
      <c r="U91" s="74">
        <v>0</v>
      </c>
      <c r="V91" s="74">
        <v>0</v>
      </c>
      <c r="W91" s="74">
        <v>0</v>
      </c>
      <c r="X91" s="74">
        <v>0</v>
      </c>
      <c r="Y91" s="134">
        <f>'10'!P84</f>
        <v>0</v>
      </c>
      <c r="Z91" s="74">
        <v>0</v>
      </c>
      <c r="AA91" s="74">
        <v>0</v>
      </c>
      <c r="AB91" s="74">
        <v>0</v>
      </c>
      <c r="AC91" s="74">
        <v>0</v>
      </c>
      <c r="AD91" s="178">
        <f>'12'!H84</f>
        <v>0</v>
      </c>
      <c r="AE91" s="179">
        <f t="shared" si="12"/>
        <v>0</v>
      </c>
      <c r="AF91" s="179">
        <f t="shared" si="13"/>
        <v>0</v>
      </c>
      <c r="AG91" s="179">
        <f t="shared" si="19"/>
        <v>0</v>
      </c>
      <c r="AH91" s="179">
        <f t="shared" si="14"/>
        <v>0</v>
      </c>
      <c r="AI91" s="179">
        <f t="shared" si="15"/>
        <v>0</v>
      </c>
      <c r="AJ91" s="179">
        <f>'12'!K72</f>
        <v>0</v>
      </c>
      <c r="AK91" s="39">
        <v>0</v>
      </c>
      <c r="AL91" s="39">
        <v>0</v>
      </c>
      <c r="AM91" s="39">
        <v>0</v>
      </c>
      <c r="AN91" s="39">
        <v>0</v>
      </c>
      <c r="AO91" s="179">
        <f>'12'!M84</f>
        <v>0</v>
      </c>
      <c r="AP91" s="39">
        <f t="shared" si="21"/>
        <v>0</v>
      </c>
      <c r="AQ91" s="39">
        <v>0</v>
      </c>
      <c r="AR91" s="39">
        <v>0</v>
      </c>
      <c r="AS91" s="39">
        <v>0</v>
      </c>
      <c r="AT91" s="179">
        <f>'12'!O72</f>
        <v>0</v>
      </c>
      <c r="AU91" s="39">
        <v>0</v>
      </c>
      <c r="AV91" s="39">
        <v>0</v>
      </c>
      <c r="AW91" s="39">
        <v>0</v>
      </c>
      <c r="AX91" s="39">
        <v>0</v>
      </c>
      <c r="AY91" s="179">
        <f>'10'!AY84</f>
        <v>0</v>
      </c>
      <c r="AZ91" s="39">
        <v>0</v>
      </c>
      <c r="BA91" s="39">
        <v>0</v>
      </c>
      <c r="BB91" s="39">
        <v>0</v>
      </c>
      <c r="BC91" s="39">
        <v>0</v>
      </c>
    </row>
    <row r="92" spans="1:55" ht="63" hidden="1">
      <c r="A92" s="108" t="s">
        <v>869</v>
      </c>
      <c r="B92" s="109" t="s">
        <v>251</v>
      </c>
      <c r="C92" s="110" t="s">
        <v>252</v>
      </c>
      <c r="D92" s="119">
        <f>'10'!G85</f>
        <v>0</v>
      </c>
      <c r="E92" s="133">
        <f t="shared" si="17"/>
        <v>0</v>
      </c>
      <c r="F92" s="133">
        <f t="shared" si="4"/>
        <v>0</v>
      </c>
      <c r="G92" s="133">
        <f t="shared" si="5"/>
        <v>0</v>
      </c>
      <c r="H92" s="133">
        <f t="shared" si="6"/>
        <v>0</v>
      </c>
      <c r="I92" s="133">
        <f t="shared" si="7"/>
        <v>0</v>
      </c>
      <c r="J92" s="134">
        <f>'10'!J85</f>
        <v>0</v>
      </c>
      <c r="K92" s="74">
        <v>0</v>
      </c>
      <c r="L92" s="74">
        <v>0</v>
      </c>
      <c r="M92" s="74">
        <v>0</v>
      </c>
      <c r="N92" s="74">
        <v>0</v>
      </c>
      <c r="O92" s="134">
        <f>'10'!L85</f>
        <v>0</v>
      </c>
      <c r="P92" s="74">
        <v>0</v>
      </c>
      <c r="Q92" s="74">
        <v>0</v>
      </c>
      <c r="R92" s="74">
        <v>0</v>
      </c>
      <c r="S92" s="74">
        <v>0</v>
      </c>
      <c r="T92" s="134">
        <f>'10'!N85</f>
        <v>0</v>
      </c>
      <c r="U92" s="74">
        <v>0</v>
      </c>
      <c r="V92" s="74">
        <v>0</v>
      </c>
      <c r="W92" s="74">
        <v>0</v>
      </c>
      <c r="X92" s="74">
        <v>0</v>
      </c>
      <c r="Y92" s="134">
        <f>'10'!P85</f>
        <v>0</v>
      </c>
      <c r="Z92" s="74">
        <v>0</v>
      </c>
      <c r="AA92" s="74">
        <v>0</v>
      </c>
      <c r="AB92" s="74">
        <v>0</v>
      </c>
      <c r="AC92" s="74">
        <v>0</v>
      </c>
      <c r="AD92" s="178">
        <f>'12'!H85</f>
        <v>0</v>
      </c>
      <c r="AE92" s="179">
        <f t="shared" si="12"/>
        <v>0</v>
      </c>
      <c r="AF92" s="179">
        <f t="shared" si="13"/>
        <v>0</v>
      </c>
      <c r="AG92" s="179">
        <f t="shared" si="19"/>
        <v>0</v>
      </c>
      <c r="AH92" s="179">
        <f t="shared" si="14"/>
        <v>0</v>
      </c>
      <c r="AI92" s="179">
        <f t="shared" si="15"/>
        <v>0</v>
      </c>
      <c r="AJ92" s="179">
        <f>'12'!K73</f>
        <v>0</v>
      </c>
      <c r="AK92" s="39">
        <v>0</v>
      </c>
      <c r="AL92" s="39">
        <v>0</v>
      </c>
      <c r="AM92" s="39">
        <v>0</v>
      </c>
      <c r="AN92" s="39">
        <v>0</v>
      </c>
      <c r="AO92" s="179">
        <f>'12'!M85</f>
        <v>0</v>
      </c>
      <c r="AP92" s="39">
        <f t="shared" si="21"/>
        <v>0</v>
      </c>
      <c r="AQ92" s="39">
        <v>0</v>
      </c>
      <c r="AR92" s="39">
        <v>0</v>
      </c>
      <c r="AS92" s="39">
        <v>0</v>
      </c>
      <c r="AT92" s="179">
        <f>'12'!O73</f>
        <v>0</v>
      </c>
      <c r="AU92" s="39">
        <v>0</v>
      </c>
      <c r="AV92" s="39">
        <v>0</v>
      </c>
      <c r="AW92" s="39">
        <v>0</v>
      </c>
      <c r="AX92" s="39">
        <v>0</v>
      </c>
      <c r="AY92" s="179">
        <f>'10'!AY85</f>
        <v>0</v>
      </c>
      <c r="AZ92" s="39">
        <v>0</v>
      </c>
      <c r="BA92" s="39">
        <v>0</v>
      </c>
      <c r="BB92" s="39">
        <v>0</v>
      </c>
      <c r="BC92" s="39">
        <v>0</v>
      </c>
    </row>
    <row r="93" spans="1:55" ht="47.25" hidden="1">
      <c r="A93" s="94" t="s">
        <v>872</v>
      </c>
      <c r="B93" s="95" t="s">
        <v>457</v>
      </c>
      <c r="C93" s="90" t="s">
        <v>416</v>
      </c>
      <c r="D93" s="119">
        <f>'10'!G86</f>
        <v>0</v>
      </c>
      <c r="E93" s="133">
        <f t="shared" si="17"/>
        <v>0</v>
      </c>
      <c r="F93" s="133">
        <f t="shared" si="4"/>
        <v>0</v>
      </c>
      <c r="G93" s="133">
        <f t="shared" si="5"/>
        <v>0</v>
      </c>
      <c r="H93" s="133">
        <f t="shared" si="6"/>
        <v>0</v>
      </c>
      <c r="I93" s="133">
        <f t="shared" si="7"/>
        <v>0</v>
      </c>
      <c r="J93" s="134">
        <f>'10'!J86</f>
        <v>0</v>
      </c>
      <c r="K93" s="74">
        <v>0</v>
      </c>
      <c r="L93" s="74">
        <v>0</v>
      </c>
      <c r="M93" s="74">
        <v>0</v>
      </c>
      <c r="N93" s="74">
        <v>0</v>
      </c>
      <c r="O93" s="134">
        <f>'10'!L86</f>
        <v>0</v>
      </c>
      <c r="P93" s="74">
        <v>0</v>
      </c>
      <c r="Q93" s="74">
        <v>0</v>
      </c>
      <c r="R93" s="74">
        <v>0</v>
      </c>
      <c r="S93" s="74">
        <v>0</v>
      </c>
      <c r="T93" s="134">
        <f>'10'!N86</f>
        <v>0</v>
      </c>
      <c r="U93" s="74">
        <v>0</v>
      </c>
      <c r="V93" s="74">
        <v>0</v>
      </c>
      <c r="W93" s="74">
        <v>0</v>
      </c>
      <c r="X93" s="74">
        <v>0</v>
      </c>
      <c r="Y93" s="134">
        <f>'10'!P86</f>
        <v>0</v>
      </c>
      <c r="Z93" s="74">
        <v>0</v>
      </c>
      <c r="AA93" s="74">
        <v>0</v>
      </c>
      <c r="AB93" s="74">
        <v>0</v>
      </c>
      <c r="AC93" s="74">
        <v>0</v>
      </c>
      <c r="AD93" s="178">
        <f>'12'!H86</f>
        <v>0</v>
      </c>
      <c r="AE93" s="179">
        <f t="shared" si="12"/>
        <v>0</v>
      </c>
      <c r="AF93" s="179">
        <f t="shared" si="13"/>
        <v>0</v>
      </c>
      <c r="AG93" s="179">
        <f t="shared" si="19"/>
        <v>0</v>
      </c>
      <c r="AH93" s="179">
        <f t="shared" si="14"/>
        <v>0</v>
      </c>
      <c r="AI93" s="179">
        <f t="shared" si="15"/>
        <v>0</v>
      </c>
      <c r="AJ93" s="179">
        <f>'12'!K74</f>
        <v>0</v>
      </c>
      <c r="AK93" s="39">
        <v>0</v>
      </c>
      <c r="AL93" s="39">
        <v>0</v>
      </c>
      <c r="AM93" s="39">
        <v>0</v>
      </c>
      <c r="AN93" s="39">
        <v>0</v>
      </c>
      <c r="AO93" s="179">
        <f>'12'!M86</f>
        <v>0</v>
      </c>
      <c r="AP93" s="39">
        <f t="shared" si="21"/>
        <v>0</v>
      </c>
      <c r="AQ93" s="39">
        <v>0</v>
      </c>
      <c r="AR93" s="39">
        <v>0</v>
      </c>
      <c r="AS93" s="39">
        <v>0</v>
      </c>
      <c r="AT93" s="179">
        <f>'12'!O74</f>
        <v>0</v>
      </c>
      <c r="AU93" s="39">
        <v>0</v>
      </c>
      <c r="AV93" s="39">
        <v>0</v>
      </c>
      <c r="AW93" s="39">
        <v>0</v>
      </c>
      <c r="AX93" s="39">
        <v>0</v>
      </c>
      <c r="AY93" s="179">
        <f>'10'!AY86</f>
        <v>0</v>
      </c>
      <c r="AZ93" s="39">
        <v>0</v>
      </c>
      <c r="BA93" s="39">
        <v>0</v>
      </c>
      <c r="BB93" s="39">
        <v>0</v>
      </c>
      <c r="BC93" s="39">
        <v>0</v>
      </c>
    </row>
    <row r="94" spans="1:55" ht="63" hidden="1">
      <c r="A94" s="108" t="s">
        <v>872</v>
      </c>
      <c r="B94" s="109" t="s">
        <v>253</v>
      </c>
      <c r="C94" s="110" t="s">
        <v>254</v>
      </c>
      <c r="D94" s="119">
        <f>'10'!G87</f>
        <v>0</v>
      </c>
      <c r="E94" s="133">
        <f t="shared" si="17"/>
        <v>0</v>
      </c>
      <c r="F94" s="133">
        <f t="shared" si="4"/>
        <v>0</v>
      </c>
      <c r="G94" s="133">
        <f t="shared" si="5"/>
        <v>0</v>
      </c>
      <c r="H94" s="133">
        <f t="shared" si="6"/>
        <v>0</v>
      </c>
      <c r="I94" s="133">
        <f t="shared" si="7"/>
        <v>0</v>
      </c>
      <c r="J94" s="134">
        <f>'10'!J87</f>
        <v>0</v>
      </c>
      <c r="K94" s="74">
        <v>0</v>
      </c>
      <c r="L94" s="74">
        <v>0</v>
      </c>
      <c r="M94" s="74">
        <v>0</v>
      </c>
      <c r="N94" s="74">
        <v>0</v>
      </c>
      <c r="O94" s="134">
        <f>'10'!L87</f>
        <v>0</v>
      </c>
      <c r="P94" s="74">
        <v>0</v>
      </c>
      <c r="Q94" s="74">
        <v>0</v>
      </c>
      <c r="R94" s="74">
        <v>0</v>
      </c>
      <c r="S94" s="74">
        <v>0</v>
      </c>
      <c r="T94" s="134">
        <f>'10'!N87</f>
        <v>0</v>
      </c>
      <c r="U94" s="74">
        <v>0</v>
      </c>
      <c r="V94" s="74">
        <v>0</v>
      </c>
      <c r="W94" s="74">
        <v>0</v>
      </c>
      <c r="X94" s="74">
        <v>0</v>
      </c>
      <c r="Y94" s="134">
        <f>'10'!P87</f>
        <v>0</v>
      </c>
      <c r="Z94" s="74">
        <v>0</v>
      </c>
      <c r="AA94" s="74">
        <v>0</v>
      </c>
      <c r="AB94" s="74">
        <v>0</v>
      </c>
      <c r="AC94" s="74">
        <v>0</v>
      </c>
      <c r="AD94" s="178">
        <f>'12'!H87</f>
        <v>0</v>
      </c>
      <c r="AE94" s="179">
        <f t="shared" si="12"/>
        <v>0</v>
      </c>
      <c r="AF94" s="179">
        <f t="shared" si="13"/>
        <v>0</v>
      </c>
      <c r="AG94" s="179">
        <f t="shared" si="19"/>
        <v>0</v>
      </c>
      <c r="AH94" s="179">
        <f t="shared" si="14"/>
        <v>0</v>
      </c>
      <c r="AI94" s="179">
        <f t="shared" si="15"/>
        <v>0</v>
      </c>
      <c r="AJ94" s="179">
        <f>'12'!K75</f>
        <v>0</v>
      </c>
      <c r="AK94" s="39">
        <v>0</v>
      </c>
      <c r="AL94" s="39">
        <v>0</v>
      </c>
      <c r="AM94" s="39">
        <v>0</v>
      </c>
      <c r="AN94" s="39">
        <v>0</v>
      </c>
      <c r="AO94" s="179">
        <f>'12'!M87</f>
        <v>0</v>
      </c>
      <c r="AP94" s="39">
        <f t="shared" si="21"/>
        <v>0</v>
      </c>
      <c r="AQ94" s="39">
        <v>0</v>
      </c>
      <c r="AR94" s="39">
        <v>0</v>
      </c>
      <c r="AS94" s="39">
        <v>0</v>
      </c>
      <c r="AT94" s="179">
        <f>'12'!O75</f>
        <v>0</v>
      </c>
      <c r="AU94" s="39">
        <v>0</v>
      </c>
      <c r="AV94" s="39">
        <v>0</v>
      </c>
      <c r="AW94" s="39">
        <v>0</v>
      </c>
      <c r="AX94" s="39">
        <v>0</v>
      </c>
      <c r="AY94" s="179">
        <f>'10'!AY87</f>
        <v>0</v>
      </c>
      <c r="AZ94" s="39">
        <v>0</v>
      </c>
      <c r="BA94" s="39">
        <v>0</v>
      </c>
      <c r="BB94" s="39">
        <v>0</v>
      </c>
      <c r="BC94" s="39">
        <v>0</v>
      </c>
    </row>
    <row r="95" spans="1:55" ht="47.25" hidden="1">
      <c r="A95" s="94" t="s">
        <v>873</v>
      </c>
      <c r="B95" s="95" t="s">
        <v>458</v>
      </c>
      <c r="C95" s="90" t="s">
        <v>416</v>
      </c>
      <c r="D95" s="119">
        <f>'10'!G88</f>
        <v>0</v>
      </c>
      <c r="E95" s="133">
        <f t="shared" si="17"/>
        <v>0</v>
      </c>
      <c r="F95" s="133">
        <f t="shared" si="4"/>
        <v>0</v>
      </c>
      <c r="G95" s="133">
        <f t="shared" si="5"/>
        <v>0</v>
      </c>
      <c r="H95" s="133">
        <f t="shared" si="6"/>
        <v>0</v>
      </c>
      <c r="I95" s="133">
        <f t="shared" si="7"/>
        <v>0</v>
      </c>
      <c r="J95" s="134">
        <f>'10'!J88</f>
        <v>0</v>
      </c>
      <c r="K95" s="74">
        <v>0</v>
      </c>
      <c r="L95" s="74">
        <v>0</v>
      </c>
      <c r="M95" s="74">
        <v>0</v>
      </c>
      <c r="N95" s="74">
        <v>0</v>
      </c>
      <c r="O95" s="134">
        <f>'10'!L88</f>
        <v>0</v>
      </c>
      <c r="P95" s="74">
        <v>0</v>
      </c>
      <c r="Q95" s="74">
        <v>0</v>
      </c>
      <c r="R95" s="74">
        <v>0</v>
      </c>
      <c r="S95" s="74">
        <v>0</v>
      </c>
      <c r="T95" s="134">
        <f>'10'!N88</f>
        <v>0</v>
      </c>
      <c r="U95" s="74">
        <v>0</v>
      </c>
      <c r="V95" s="74">
        <v>0</v>
      </c>
      <c r="W95" s="74">
        <v>0</v>
      </c>
      <c r="X95" s="74">
        <v>0</v>
      </c>
      <c r="Y95" s="134">
        <f>'10'!P88</f>
        <v>0</v>
      </c>
      <c r="Z95" s="74">
        <v>0</v>
      </c>
      <c r="AA95" s="74">
        <v>0</v>
      </c>
      <c r="AB95" s="74">
        <v>0</v>
      </c>
      <c r="AC95" s="74">
        <v>0</v>
      </c>
      <c r="AD95" s="178">
        <f>'12'!H88</f>
        <v>0</v>
      </c>
      <c r="AE95" s="179">
        <f t="shared" si="12"/>
        <v>0</v>
      </c>
      <c r="AF95" s="179">
        <f t="shared" si="13"/>
        <v>0</v>
      </c>
      <c r="AG95" s="179">
        <f t="shared" si="19"/>
        <v>0</v>
      </c>
      <c r="AH95" s="179">
        <f t="shared" si="14"/>
        <v>0</v>
      </c>
      <c r="AI95" s="179">
        <f t="shared" si="15"/>
        <v>0</v>
      </c>
      <c r="AJ95" s="179">
        <f>'12'!K76</f>
        <v>0</v>
      </c>
      <c r="AK95" s="39">
        <v>0</v>
      </c>
      <c r="AL95" s="39">
        <v>0</v>
      </c>
      <c r="AM95" s="39">
        <v>0</v>
      </c>
      <c r="AN95" s="39">
        <v>0</v>
      </c>
      <c r="AO95" s="179">
        <f>'12'!M88</f>
        <v>0</v>
      </c>
      <c r="AP95" s="39">
        <f t="shared" si="21"/>
        <v>0</v>
      </c>
      <c r="AQ95" s="39">
        <v>0</v>
      </c>
      <c r="AR95" s="39">
        <v>0</v>
      </c>
      <c r="AS95" s="39">
        <v>0</v>
      </c>
      <c r="AT95" s="179">
        <f>'12'!O76</f>
        <v>0</v>
      </c>
      <c r="AU95" s="39">
        <v>0</v>
      </c>
      <c r="AV95" s="39">
        <v>0</v>
      </c>
      <c r="AW95" s="39">
        <v>0</v>
      </c>
      <c r="AX95" s="39">
        <v>0</v>
      </c>
      <c r="AY95" s="179">
        <f>'10'!AY88</f>
        <v>0</v>
      </c>
      <c r="AZ95" s="39">
        <v>0</v>
      </c>
      <c r="BA95" s="39">
        <v>0</v>
      </c>
      <c r="BB95" s="39">
        <v>0</v>
      </c>
      <c r="BC95" s="39">
        <v>0</v>
      </c>
    </row>
    <row r="96" spans="1:55" ht="47.25" hidden="1">
      <c r="A96" s="94" t="s">
        <v>874</v>
      </c>
      <c r="B96" s="95" t="s">
        <v>459</v>
      </c>
      <c r="C96" s="90" t="s">
        <v>416</v>
      </c>
      <c r="D96" s="119">
        <f>'10'!G89</f>
        <v>0</v>
      </c>
      <c r="E96" s="133">
        <f t="shared" si="17"/>
        <v>0</v>
      </c>
      <c r="F96" s="133">
        <f t="shared" si="4"/>
        <v>0</v>
      </c>
      <c r="G96" s="133">
        <f t="shared" si="5"/>
        <v>0</v>
      </c>
      <c r="H96" s="133">
        <f t="shared" si="6"/>
        <v>0</v>
      </c>
      <c r="I96" s="133">
        <f t="shared" si="7"/>
        <v>0</v>
      </c>
      <c r="J96" s="134">
        <f>'10'!J89</f>
        <v>0</v>
      </c>
      <c r="K96" s="74">
        <v>0</v>
      </c>
      <c r="L96" s="74">
        <v>0</v>
      </c>
      <c r="M96" s="74">
        <v>0</v>
      </c>
      <c r="N96" s="74">
        <v>0</v>
      </c>
      <c r="O96" s="134">
        <f>'10'!L89</f>
        <v>0</v>
      </c>
      <c r="P96" s="74">
        <v>0</v>
      </c>
      <c r="Q96" s="74">
        <v>0</v>
      </c>
      <c r="R96" s="74">
        <v>0</v>
      </c>
      <c r="S96" s="74">
        <v>0</v>
      </c>
      <c r="T96" s="134">
        <f>'10'!N89</f>
        <v>0</v>
      </c>
      <c r="U96" s="74">
        <v>0</v>
      </c>
      <c r="V96" s="74">
        <v>0</v>
      </c>
      <c r="W96" s="74">
        <v>0</v>
      </c>
      <c r="X96" s="74">
        <v>0</v>
      </c>
      <c r="Y96" s="134">
        <f>'10'!P89</f>
        <v>0</v>
      </c>
      <c r="Z96" s="74">
        <v>0</v>
      </c>
      <c r="AA96" s="74">
        <v>0</v>
      </c>
      <c r="AB96" s="74">
        <v>0</v>
      </c>
      <c r="AC96" s="74">
        <v>0</v>
      </c>
      <c r="AD96" s="178">
        <f>'12'!H89</f>
        <v>0</v>
      </c>
      <c r="AE96" s="179">
        <f t="shared" si="12"/>
        <v>0</v>
      </c>
      <c r="AF96" s="179">
        <f t="shared" si="13"/>
        <v>0</v>
      </c>
      <c r="AG96" s="179">
        <f t="shared" si="19"/>
        <v>0</v>
      </c>
      <c r="AH96" s="179">
        <f t="shared" si="14"/>
        <v>0</v>
      </c>
      <c r="AI96" s="179">
        <f t="shared" si="15"/>
        <v>0</v>
      </c>
      <c r="AJ96" s="179">
        <f>'12'!K77</f>
        <v>0</v>
      </c>
      <c r="AK96" s="39">
        <v>0</v>
      </c>
      <c r="AL96" s="39">
        <v>0</v>
      </c>
      <c r="AM96" s="39">
        <v>0</v>
      </c>
      <c r="AN96" s="39">
        <v>0</v>
      </c>
      <c r="AO96" s="179">
        <f>'12'!M89</f>
        <v>0</v>
      </c>
      <c r="AP96" s="39">
        <f t="shared" si="21"/>
        <v>0</v>
      </c>
      <c r="AQ96" s="39">
        <v>0</v>
      </c>
      <c r="AR96" s="39">
        <v>0</v>
      </c>
      <c r="AS96" s="39">
        <v>0</v>
      </c>
      <c r="AT96" s="179">
        <f>'12'!O77</f>
        <v>0</v>
      </c>
      <c r="AU96" s="39">
        <v>0</v>
      </c>
      <c r="AV96" s="39">
        <v>0</v>
      </c>
      <c r="AW96" s="39">
        <v>0</v>
      </c>
      <c r="AX96" s="39">
        <v>0</v>
      </c>
      <c r="AY96" s="179">
        <f>'10'!AY89</f>
        <v>0</v>
      </c>
      <c r="AZ96" s="39">
        <v>0</v>
      </c>
      <c r="BA96" s="39">
        <v>0</v>
      </c>
      <c r="BB96" s="39">
        <v>0</v>
      </c>
      <c r="BC96" s="39">
        <v>0</v>
      </c>
    </row>
    <row r="97" spans="1:55" ht="63" hidden="1">
      <c r="A97" s="94" t="s">
        <v>875</v>
      </c>
      <c r="B97" s="95" t="s">
        <v>460</v>
      </c>
      <c r="C97" s="110" t="s">
        <v>416</v>
      </c>
      <c r="D97" s="119">
        <f>'10'!G90</f>
        <v>0</v>
      </c>
      <c r="E97" s="133">
        <f t="shared" si="17"/>
        <v>0</v>
      </c>
      <c r="F97" s="133">
        <f t="shared" si="4"/>
        <v>0</v>
      </c>
      <c r="G97" s="133">
        <f t="shared" si="5"/>
        <v>0</v>
      </c>
      <c r="H97" s="133">
        <f t="shared" si="6"/>
        <v>0</v>
      </c>
      <c r="I97" s="133">
        <f t="shared" si="7"/>
        <v>0</v>
      </c>
      <c r="J97" s="134">
        <f>'10'!J90</f>
        <v>0</v>
      </c>
      <c r="K97" s="74">
        <v>0</v>
      </c>
      <c r="L97" s="74">
        <v>0</v>
      </c>
      <c r="M97" s="74">
        <v>0</v>
      </c>
      <c r="N97" s="74">
        <v>0</v>
      </c>
      <c r="O97" s="134">
        <f>'10'!L90</f>
        <v>0</v>
      </c>
      <c r="P97" s="74">
        <v>0</v>
      </c>
      <c r="Q97" s="74">
        <v>0</v>
      </c>
      <c r="R97" s="74">
        <v>0</v>
      </c>
      <c r="S97" s="74">
        <v>0</v>
      </c>
      <c r="T97" s="134">
        <f>'10'!N90</f>
        <v>0</v>
      </c>
      <c r="U97" s="74">
        <v>0</v>
      </c>
      <c r="V97" s="74">
        <v>0</v>
      </c>
      <c r="W97" s="74">
        <v>0</v>
      </c>
      <c r="X97" s="74">
        <v>0</v>
      </c>
      <c r="Y97" s="134">
        <f>'10'!P90</f>
        <v>0</v>
      </c>
      <c r="Z97" s="74">
        <v>0</v>
      </c>
      <c r="AA97" s="74">
        <v>0</v>
      </c>
      <c r="AB97" s="74">
        <v>0</v>
      </c>
      <c r="AC97" s="74">
        <v>0</v>
      </c>
      <c r="AD97" s="178">
        <f>'12'!H90</f>
        <v>0</v>
      </c>
      <c r="AE97" s="179">
        <f t="shared" si="12"/>
        <v>0</v>
      </c>
      <c r="AF97" s="179">
        <f t="shared" si="13"/>
        <v>0</v>
      </c>
      <c r="AG97" s="179">
        <f t="shared" si="19"/>
        <v>0</v>
      </c>
      <c r="AH97" s="179">
        <f t="shared" si="14"/>
        <v>0</v>
      </c>
      <c r="AI97" s="179">
        <f t="shared" si="15"/>
        <v>0</v>
      </c>
      <c r="AJ97" s="179">
        <f>'12'!K78</f>
        <v>0</v>
      </c>
      <c r="AK97" s="39">
        <v>0</v>
      </c>
      <c r="AL97" s="39">
        <v>0</v>
      </c>
      <c r="AM97" s="39">
        <v>0</v>
      </c>
      <c r="AN97" s="39">
        <v>0</v>
      </c>
      <c r="AO97" s="179">
        <f>'12'!M90</f>
        <v>0</v>
      </c>
      <c r="AP97" s="39">
        <f t="shared" si="21"/>
        <v>0</v>
      </c>
      <c r="AQ97" s="39">
        <v>0</v>
      </c>
      <c r="AR97" s="39">
        <v>0</v>
      </c>
      <c r="AS97" s="39">
        <v>0</v>
      </c>
      <c r="AT97" s="179">
        <f>'12'!O78</f>
        <v>0</v>
      </c>
      <c r="AU97" s="39">
        <v>0</v>
      </c>
      <c r="AV97" s="39">
        <v>0</v>
      </c>
      <c r="AW97" s="39">
        <v>0</v>
      </c>
      <c r="AX97" s="39">
        <v>0</v>
      </c>
      <c r="AY97" s="179">
        <f>'10'!AY90</f>
        <v>0</v>
      </c>
      <c r="AZ97" s="39">
        <v>0</v>
      </c>
      <c r="BA97" s="39">
        <v>0</v>
      </c>
      <c r="BB97" s="39">
        <v>0</v>
      </c>
      <c r="BC97" s="39">
        <v>0</v>
      </c>
    </row>
    <row r="98" spans="1:55" ht="63" hidden="1">
      <c r="A98" s="94" t="s">
        <v>876</v>
      </c>
      <c r="B98" s="95" t="s">
        <v>461</v>
      </c>
      <c r="C98" s="90" t="s">
        <v>416</v>
      </c>
      <c r="D98" s="119">
        <f>'10'!G91</f>
        <v>0</v>
      </c>
      <c r="E98" s="133">
        <f t="shared" si="17"/>
        <v>0</v>
      </c>
      <c r="F98" s="133">
        <f t="shared" si="4"/>
        <v>0</v>
      </c>
      <c r="G98" s="133">
        <f t="shared" si="5"/>
        <v>0</v>
      </c>
      <c r="H98" s="133">
        <f t="shared" si="6"/>
        <v>0</v>
      </c>
      <c r="I98" s="133">
        <f t="shared" si="7"/>
        <v>0</v>
      </c>
      <c r="J98" s="134">
        <f>'10'!J91</f>
        <v>0</v>
      </c>
      <c r="K98" s="74">
        <v>0</v>
      </c>
      <c r="L98" s="74">
        <v>0</v>
      </c>
      <c r="M98" s="74">
        <v>0</v>
      </c>
      <c r="N98" s="74">
        <v>0</v>
      </c>
      <c r="O98" s="134">
        <f>'10'!L91</f>
        <v>0</v>
      </c>
      <c r="P98" s="74">
        <v>0</v>
      </c>
      <c r="Q98" s="74">
        <v>0</v>
      </c>
      <c r="R98" s="74">
        <v>0</v>
      </c>
      <c r="S98" s="74">
        <v>0</v>
      </c>
      <c r="T98" s="134">
        <f>'10'!N91</f>
        <v>0</v>
      </c>
      <c r="U98" s="74">
        <v>0</v>
      </c>
      <c r="V98" s="74">
        <v>0</v>
      </c>
      <c r="W98" s="74">
        <v>0</v>
      </c>
      <c r="X98" s="74">
        <v>0</v>
      </c>
      <c r="Y98" s="134">
        <f>'10'!P91</f>
        <v>0</v>
      </c>
      <c r="Z98" s="74">
        <v>0</v>
      </c>
      <c r="AA98" s="74">
        <v>0</v>
      </c>
      <c r="AB98" s="74">
        <v>0</v>
      </c>
      <c r="AC98" s="74">
        <v>0</v>
      </c>
      <c r="AD98" s="178">
        <f>'12'!H91</f>
        <v>0</v>
      </c>
      <c r="AE98" s="179">
        <f t="shared" si="12"/>
        <v>0</v>
      </c>
      <c r="AF98" s="179">
        <f t="shared" si="13"/>
        <v>0</v>
      </c>
      <c r="AG98" s="179">
        <f t="shared" si="19"/>
        <v>0</v>
      </c>
      <c r="AH98" s="179">
        <f t="shared" si="14"/>
        <v>0</v>
      </c>
      <c r="AI98" s="179">
        <f t="shared" si="15"/>
        <v>0</v>
      </c>
      <c r="AJ98" s="179">
        <f>'12'!K79</f>
        <v>0</v>
      </c>
      <c r="AK98" s="39">
        <v>0</v>
      </c>
      <c r="AL98" s="39">
        <v>0</v>
      </c>
      <c r="AM98" s="39">
        <v>0</v>
      </c>
      <c r="AN98" s="39">
        <v>0</v>
      </c>
      <c r="AO98" s="179">
        <f>'12'!M91</f>
        <v>0</v>
      </c>
      <c r="AP98" s="39">
        <f t="shared" si="21"/>
        <v>0</v>
      </c>
      <c r="AQ98" s="39">
        <v>0</v>
      </c>
      <c r="AR98" s="39">
        <v>0</v>
      </c>
      <c r="AS98" s="39">
        <v>0</v>
      </c>
      <c r="AT98" s="179">
        <f>'12'!O79</f>
        <v>0</v>
      </c>
      <c r="AU98" s="39">
        <v>0</v>
      </c>
      <c r="AV98" s="39">
        <v>0</v>
      </c>
      <c r="AW98" s="39">
        <v>0</v>
      </c>
      <c r="AX98" s="39">
        <v>0</v>
      </c>
      <c r="AY98" s="179">
        <f>'10'!AY91</f>
        <v>0</v>
      </c>
      <c r="AZ98" s="39">
        <v>0</v>
      </c>
      <c r="BA98" s="39">
        <v>0</v>
      </c>
      <c r="BB98" s="39">
        <v>0</v>
      </c>
      <c r="BC98" s="39">
        <v>0</v>
      </c>
    </row>
    <row r="99" spans="1:55" ht="63" hidden="1">
      <c r="A99" s="94" t="s">
        <v>877</v>
      </c>
      <c r="B99" s="95" t="s">
        <v>462</v>
      </c>
      <c r="C99" s="90" t="s">
        <v>416</v>
      </c>
      <c r="D99" s="119">
        <f>'10'!G92</f>
        <v>0</v>
      </c>
      <c r="E99" s="133">
        <f t="shared" si="17"/>
        <v>0</v>
      </c>
      <c r="F99" s="133">
        <f t="shared" si="4"/>
        <v>0</v>
      </c>
      <c r="G99" s="133">
        <f t="shared" si="5"/>
        <v>0</v>
      </c>
      <c r="H99" s="133">
        <f t="shared" si="6"/>
        <v>0</v>
      </c>
      <c r="I99" s="133">
        <f t="shared" si="7"/>
        <v>0</v>
      </c>
      <c r="J99" s="134">
        <f>'10'!J92</f>
        <v>0</v>
      </c>
      <c r="K99" s="74">
        <v>0</v>
      </c>
      <c r="L99" s="74">
        <v>0</v>
      </c>
      <c r="M99" s="74">
        <v>0</v>
      </c>
      <c r="N99" s="74">
        <v>0</v>
      </c>
      <c r="O99" s="134">
        <f>'10'!L92</f>
        <v>0</v>
      </c>
      <c r="P99" s="74">
        <v>0</v>
      </c>
      <c r="Q99" s="74">
        <v>0</v>
      </c>
      <c r="R99" s="74">
        <v>0</v>
      </c>
      <c r="S99" s="74">
        <v>0</v>
      </c>
      <c r="T99" s="134">
        <f>'10'!N92</f>
        <v>0</v>
      </c>
      <c r="U99" s="74">
        <v>0</v>
      </c>
      <c r="V99" s="74">
        <v>0</v>
      </c>
      <c r="W99" s="74">
        <v>0</v>
      </c>
      <c r="X99" s="74">
        <v>0</v>
      </c>
      <c r="Y99" s="134">
        <f>'10'!P92</f>
        <v>0</v>
      </c>
      <c r="Z99" s="74">
        <v>0</v>
      </c>
      <c r="AA99" s="74">
        <v>0</v>
      </c>
      <c r="AB99" s="74">
        <v>0</v>
      </c>
      <c r="AC99" s="74">
        <v>0</v>
      </c>
      <c r="AD99" s="178">
        <f>'12'!H92</f>
        <v>0</v>
      </c>
      <c r="AE99" s="179">
        <f t="shared" si="12"/>
        <v>0</v>
      </c>
      <c r="AF99" s="179">
        <f t="shared" si="13"/>
        <v>0</v>
      </c>
      <c r="AG99" s="179">
        <f t="shared" si="19"/>
        <v>0</v>
      </c>
      <c r="AH99" s="179">
        <f t="shared" si="14"/>
        <v>0</v>
      </c>
      <c r="AI99" s="179">
        <f t="shared" si="15"/>
        <v>0</v>
      </c>
      <c r="AJ99" s="179">
        <f>'12'!K81</f>
        <v>0</v>
      </c>
      <c r="AK99" s="39">
        <v>0</v>
      </c>
      <c r="AL99" s="39">
        <v>0</v>
      </c>
      <c r="AM99" s="39">
        <v>0</v>
      </c>
      <c r="AN99" s="39">
        <v>0</v>
      </c>
      <c r="AO99" s="179">
        <f>'12'!M92</f>
        <v>0</v>
      </c>
      <c r="AP99" s="39">
        <f t="shared" si="21"/>
        <v>0</v>
      </c>
      <c r="AQ99" s="39">
        <v>0</v>
      </c>
      <c r="AR99" s="39">
        <v>0</v>
      </c>
      <c r="AS99" s="39">
        <v>0</v>
      </c>
      <c r="AT99" s="179">
        <f>'12'!O81</f>
        <v>0</v>
      </c>
      <c r="AU99" s="39">
        <v>0</v>
      </c>
      <c r="AV99" s="39">
        <v>0</v>
      </c>
      <c r="AW99" s="39">
        <v>0</v>
      </c>
      <c r="AX99" s="39">
        <v>0</v>
      </c>
      <c r="AY99" s="179">
        <f>'10'!AY92</f>
        <v>0</v>
      </c>
      <c r="AZ99" s="39">
        <v>0</v>
      </c>
      <c r="BA99" s="39">
        <v>0</v>
      </c>
      <c r="BB99" s="39">
        <v>0</v>
      </c>
      <c r="BC99" s="39">
        <v>0</v>
      </c>
    </row>
    <row r="100" spans="1:55" ht="63" hidden="1">
      <c r="A100" s="94" t="s">
        <v>463</v>
      </c>
      <c r="B100" s="95" t="s">
        <v>464</v>
      </c>
      <c r="C100" s="90" t="s">
        <v>416</v>
      </c>
      <c r="D100" s="119">
        <f>'10'!G93</f>
        <v>0</v>
      </c>
      <c r="E100" s="133">
        <f t="shared" si="17"/>
        <v>0</v>
      </c>
      <c r="F100" s="133">
        <f t="shared" si="4"/>
        <v>0</v>
      </c>
      <c r="G100" s="133">
        <f t="shared" si="5"/>
        <v>0</v>
      </c>
      <c r="H100" s="133">
        <f t="shared" si="6"/>
        <v>0</v>
      </c>
      <c r="I100" s="133">
        <f t="shared" si="7"/>
        <v>0</v>
      </c>
      <c r="J100" s="134">
        <f>'10'!J93</f>
        <v>0</v>
      </c>
      <c r="K100" s="74">
        <v>0</v>
      </c>
      <c r="L100" s="74">
        <v>0</v>
      </c>
      <c r="M100" s="74">
        <v>0</v>
      </c>
      <c r="N100" s="74">
        <v>0</v>
      </c>
      <c r="O100" s="134">
        <f>'10'!L93</f>
        <v>0</v>
      </c>
      <c r="P100" s="74">
        <v>0</v>
      </c>
      <c r="Q100" s="74">
        <v>0</v>
      </c>
      <c r="R100" s="74">
        <v>0</v>
      </c>
      <c r="S100" s="74">
        <v>0</v>
      </c>
      <c r="T100" s="134">
        <f>'10'!N93</f>
        <v>0</v>
      </c>
      <c r="U100" s="74">
        <v>0</v>
      </c>
      <c r="V100" s="74">
        <v>0</v>
      </c>
      <c r="W100" s="74">
        <v>0</v>
      </c>
      <c r="X100" s="74">
        <v>0</v>
      </c>
      <c r="Y100" s="134">
        <f>'10'!P93</f>
        <v>0</v>
      </c>
      <c r="Z100" s="74">
        <v>0</v>
      </c>
      <c r="AA100" s="74">
        <v>0</v>
      </c>
      <c r="AB100" s="74">
        <v>0</v>
      </c>
      <c r="AC100" s="74">
        <v>0</v>
      </c>
      <c r="AD100" s="178">
        <f>'12'!H93</f>
        <v>0</v>
      </c>
      <c r="AE100" s="179">
        <f t="shared" si="12"/>
        <v>0</v>
      </c>
      <c r="AF100" s="179">
        <f t="shared" si="13"/>
        <v>0</v>
      </c>
      <c r="AG100" s="179">
        <f t="shared" si="19"/>
        <v>0</v>
      </c>
      <c r="AH100" s="179">
        <f t="shared" si="14"/>
        <v>0</v>
      </c>
      <c r="AI100" s="179">
        <f t="shared" si="15"/>
        <v>0</v>
      </c>
      <c r="AJ100" s="179">
        <f>'12'!K82</f>
        <v>0</v>
      </c>
      <c r="AK100" s="39">
        <v>0</v>
      </c>
      <c r="AL100" s="39">
        <v>0</v>
      </c>
      <c r="AM100" s="39">
        <v>0</v>
      </c>
      <c r="AN100" s="39">
        <v>0</v>
      </c>
      <c r="AO100" s="179">
        <f>'12'!M93</f>
        <v>0</v>
      </c>
      <c r="AP100" s="39">
        <f t="shared" si="21"/>
        <v>0</v>
      </c>
      <c r="AQ100" s="39">
        <v>0</v>
      </c>
      <c r="AR100" s="39">
        <v>0</v>
      </c>
      <c r="AS100" s="39">
        <v>0</v>
      </c>
      <c r="AT100" s="179">
        <f>'12'!O82</f>
        <v>0</v>
      </c>
      <c r="AU100" s="39">
        <v>0</v>
      </c>
      <c r="AV100" s="39">
        <v>0</v>
      </c>
      <c r="AW100" s="39">
        <v>0</v>
      </c>
      <c r="AX100" s="39">
        <v>0</v>
      </c>
      <c r="AY100" s="179">
        <f>'10'!AY93</f>
        <v>0</v>
      </c>
      <c r="AZ100" s="39">
        <v>0</v>
      </c>
      <c r="BA100" s="39">
        <v>0</v>
      </c>
      <c r="BB100" s="39">
        <v>0</v>
      </c>
      <c r="BC100" s="39">
        <v>0</v>
      </c>
    </row>
    <row r="101" spans="1:55" ht="63" hidden="1">
      <c r="A101" s="94" t="s">
        <v>465</v>
      </c>
      <c r="B101" s="95" t="s">
        <v>466</v>
      </c>
      <c r="C101" s="90" t="s">
        <v>416</v>
      </c>
      <c r="D101" s="119">
        <f>'10'!G94</f>
        <v>0</v>
      </c>
      <c r="E101" s="133">
        <f t="shared" si="17"/>
        <v>0</v>
      </c>
      <c r="F101" s="133">
        <f t="shared" si="4"/>
        <v>0</v>
      </c>
      <c r="G101" s="133">
        <f t="shared" si="5"/>
        <v>0</v>
      </c>
      <c r="H101" s="133">
        <f t="shared" si="6"/>
        <v>0</v>
      </c>
      <c r="I101" s="133">
        <f t="shared" si="7"/>
        <v>0</v>
      </c>
      <c r="J101" s="134">
        <f>'10'!J94</f>
        <v>0</v>
      </c>
      <c r="K101" s="74">
        <v>0</v>
      </c>
      <c r="L101" s="74">
        <v>0</v>
      </c>
      <c r="M101" s="74">
        <v>0</v>
      </c>
      <c r="N101" s="74">
        <v>0</v>
      </c>
      <c r="O101" s="134">
        <f>'10'!L94</f>
        <v>0</v>
      </c>
      <c r="P101" s="74">
        <v>0</v>
      </c>
      <c r="Q101" s="74">
        <v>0</v>
      </c>
      <c r="R101" s="74">
        <v>0</v>
      </c>
      <c r="S101" s="74">
        <v>0</v>
      </c>
      <c r="T101" s="134">
        <f>'10'!N94</f>
        <v>0</v>
      </c>
      <c r="U101" s="74">
        <v>0</v>
      </c>
      <c r="V101" s="74">
        <v>0</v>
      </c>
      <c r="W101" s="74">
        <v>0</v>
      </c>
      <c r="X101" s="74">
        <v>0</v>
      </c>
      <c r="Y101" s="134">
        <f>'10'!P94</f>
        <v>0</v>
      </c>
      <c r="Z101" s="74">
        <v>0</v>
      </c>
      <c r="AA101" s="74">
        <v>0</v>
      </c>
      <c r="AB101" s="74">
        <v>0</v>
      </c>
      <c r="AC101" s="74">
        <v>0</v>
      </c>
      <c r="AD101" s="178">
        <f>'12'!H94</f>
        <v>0</v>
      </c>
      <c r="AE101" s="179">
        <f t="shared" si="12"/>
        <v>0</v>
      </c>
      <c r="AF101" s="179">
        <f t="shared" si="13"/>
        <v>0</v>
      </c>
      <c r="AG101" s="179">
        <f t="shared" si="19"/>
        <v>0</v>
      </c>
      <c r="AH101" s="179">
        <f t="shared" si="14"/>
        <v>0</v>
      </c>
      <c r="AI101" s="179">
        <f t="shared" si="15"/>
        <v>0</v>
      </c>
      <c r="AJ101" s="179">
        <f>'12'!K83</f>
        <v>0</v>
      </c>
      <c r="AK101" s="39">
        <v>0</v>
      </c>
      <c r="AL101" s="39">
        <v>0</v>
      </c>
      <c r="AM101" s="39">
        <v>0</v>
      </c>
      <c r="AN101" s="39">
        <v>0</v>
      </c>
      <c r="AO101" s="179">
        <f>'12'!M94</f>
        <v>0</v>
      </c>
      <c r="AP101" s="39">
        <f t="shared" si="21"/>
        <v>0</v>
      </c>
      <c r="AQ101" s="39">
        <v>0</v>
      </c>
      <c r="AR101" s="39">
        <v>0</v>
      </c>
      <c r="AS101" s="39">
        <v>0</v>
      </c>
      <c r="AT101" s="179">
        <f>'12'!O83</f>
        <v>0</v>
      </c>
      <c r="AU101" s="39">
        <v>0</v>
      </c>
      <c r="AV101" s="39">
        <v>0</v>
      </c>
      <c r="AW101" s="39">
        <v>0</v>
      </c>
      <c r="AX101" s="39">
        <v>0</v>
      </c>
      <c r="AY101" s="179">
        <f>'10'!AY94</f>
        <v>0</v>
      </c>
      <c r="AZ101" s="39">
        <v>0</v>
      </c>
      <c r="BA101" s="39">
        <v>0</v>
      </c>
      <c r="BB101" s="39">
        <v>0</v>
      </c>
      <c r="BC101" s="39">
        <v>0</v>
      </c>
    </row>
    <row r="102" spans="1:55" ht="47.25" hidden="1">
      <c r="A102" s="94" t="s">
        <v>467</v>
      </c>
      <c r="B102" s="95" t="s">
        <v>468</v>
      </c>
      <c r="C102" s="90" t="s">
        <v>416</v>
      </c>
      <c r="D102" s="119">
        <f>'10'!G95</f>
        <v>0</v>
      </c>
      <c r="E102" s="133">
        <f t="shared" si="17"/>
        <v>0</v>
      </c>
      <c r="F102" s="133">
        <f t="shared" si="4"/>
        <v>0</v>
      </c>
      <c r="G102" s="133">
        <f t="shared" si="5"/>
        <v>0</v>
      </c>
      <c r="H102" s="133">
        <f t="shared" si="6"/>
        <v>0</v>
      </c>
      <c r="I102" s="133">
        <f t="shared" si="7"/>
        <v>0</v>
      </c>
      <c r="J102" s="134">
        <f>'10'!J95</f>
        <v>0</v>
      </c>
      <c r="K102" s="74">
        <v>0</v>
      </c>
      <c r="L102" s="74">
        <v>0</v>
      </c>
      <c r="M102" s="74">
        <v>0</v>
      </c>
      <c r="N102" s="74">
        <v>0</v>
      </c>
      <c r="O102" s="134">
        <f>'10'!L95</f>
        <v>0</v>
      </c>
      <c r="P102" s="74">
        <v>0</v>
      </c>
      <c r="Q102" s="74">
        <v>0</v>
      </c>
      <c r="R102" s="74">
        <v>0</v>
      </c>
      <c r="S102" s="74">
        <v>0</v>
      </c>
      <c r="T102" s="134">
        <f>'10'!N95</f>
        <v>0</v>
      </c>
      <c r="U102" s="74">
        <v>0</v>
      </c>
      <c r="V102" s="74">
        <v>0</v>
      </c>
      <c r="W102" s="74">
        <v>0</v>
      </c>
      <c r="X102" s="74">
        <v>0</v>
      </c>
      <c r="Y102" s="134">
        <f>'10'!P95</f>
        <v>0</v>
      </c>
      <c r="Z102" s="74">
        <v>0</v>
      </c>
      <c r="AA102" s="74">
        <v>0</v>
      </c>
      <c r="AB102" s="74">
        <v>0</v>
      </c>
      <c r="AC102" s="74">
        <v>0</v>
      </c>
      <c r="AD102" s="178">
        <f>'12'!H95</f>
        <v>0</v>
      </c>
      <c r="AE102" s="179">
        <f t="shared" si="12"/>
        <v>0</v>
      </c>
      <c r="AF102" s="179">
        <f t="shared" si="13"/>
        <v>0</v>
      </c>
      <c r="AG102" s="179">
        <f t="shared" si="19"/>
        <v>0</v>
      </c>
      <c r="AH102" s="179">
        <f t="shared" si="14"/>
        <v>0</v>
      </c>
      <c r="AI102" s="179">
        <f t="shared" si="15"/>
        <v>0</v>
      </c>
      <c r="AJ102" s="179">
        <f>'12'!K84</f>
        <v>0</v>
      </c>
      <c r="AK102" s="39">
        <v>0</v>
      </c>
      <c r="AL102" s="39">
        <v>0</v>
      </c>
      <c r="AM102" s="39">
        <v>0</v>
      </c>
      <c r="AN102" s="39">
        <v>0</v>
      </c>
      <c r="AO102" s="179">
        <f>'12'!M95</f>
        <v>0</v>
      </c>
      <c r="AP102" s="39">
        <f t="shared" si="21"/>
        <v>0</v>
      </c>
      <c r="AQ102" s="39">
        <v>0</v>
      </c>
      <c r="AR102" s="39">
        <v>0</v>
      </c>
      <c r="AS102" s="39">
        <v>0</v>
      </c>
      <c r="AT102" s="179">
        <f>'12'!O84</f>
        <v>0</v>
      </c>
      <c r="AU102" s="39">
        <v>0</v>
      </c>
      <c r="AV102" s="39">
        <v>0</v>
      </c>
      <c r="AW102" s="39">
        <v>0</v>
      </c>
      <c r="AX102" s="39">
        <v>0</v>
      </c>
      <c r="AY102" s="179">
        <f>'10'!AY95</f>
        <v>0</v>
      </c>
      <c r="AZ102" s="39">
        <v>0</v>
      </c>
      <c r="BA102" s="39">
        <v>0</v>
      </c>
      <c r="BB102" s="39">
        <v>0</v>
      </c>
      <c r="BC102" s="39">
        <v>0</v>
      </c>
    </row>
    <row r="103" spans="1:55" ht="63" hidden="1">
      <c r="A103" s="94" t="s">
        <v>469</v>
      </c>
      <c r="B103" s="95" t="s">
        <v>470</v>
      </c>
      <c r="C103" s="90" t="s">
        <v>416</v>
      </c>
      <c r="D103" s="119">
        <f>'10'!G96</f>
        <v>0</v>
      </c>
      <c r="E103" s="133">
        <f t="shared" si="17"/>
        <v>0</v>
      </c>
      <c r="F103" s="133">
        <f t="shared" si="4"/>
        <v>0</v>
      </c>
      <c r="G103" s="133">
        <f t="shared" si="5"/>
        <v>0</v>
      </c>
      <c r="H103" s="133">
        <f t="shared" si="6"/>
        <v>0</v>
      </c>
      <c r="I103" s="133">
        <f t="shared" si="7"/>
        <v>0</v>
      </c>
      <c r="J103" s="134">
        <f>'10'!J96</f>
        <v>0</v>
      </c>
      <c r="K103" s="74">
        <v>0</v>
      </c>
      <c r="L103" s="74">
        <v>0</v>
      </c>
      <c r="M103" s="74">
        <v>0</v>
      </c>
      <c r="N103" s="74">
        <v>0</v>
      </c>
      <c r="O103" s="134">
        <f>'10'!L96</f>
        <v>0</v>
      </c>
      <c r="P103" s="74">
        <v>0</v>
      </c>
      <c r="Q103" s="74">
        <v>0</v>
      </c>
      <c r="R103" s="74">
        <v>0</v>
      </c>
      <c r="S103" s="74">
        <v>0</v>
      </c>
      <c r="T103" s="134">
        <f>'10'!N96</f>
        <v>0</v>
      </c>
      <c r="U103" s="74">
        <v>0</v>
      </c>
      <c r="V103" s="74">
        <v>0</v>
      </c>
      <c r="W103" s="74">
        <v>0</v>
      </c>
      <c r="X103" s="74">
        <v>0</v>
      </c>
      <c r="Y103" s="134">
        <f>'10'!P96</f>
        <v>0</v>
      </c>
      <c r="Z103" s="74">
        <v>0</v>
      </c>
      <c r="AA103" s="74">
        <v>0</v>
      </c>
      <c r="AB103" s="74">
        <v>0</v>
      </c>
      <c r="AC103" s="74">
        <v>0</v>
      </c>
      <c r="AD103" s="178">
        <f>'12'!H96</f>
        <v>0</v>
      </c>
      <c r="AE103" s="179">
        <f t="shared" si="12"/>
        <v>0</v>
      </c>
      <c r="AF103" s="179">
        <f t="shared" si="13"/>
        <v>0</v>
      </c>
      <c r="AG103" s="179">
        <f t="shared" si="19"/>
        <v>0</v>
      </c>
      <c r="AH103" s="179">
        <f t="shared" si="14"/>
        <v>0</v>
      </c>
      <c r="AI103" s="179">
        <f t="shared" si="15"/>
        <v>0</v>
      </c>
      <c r="AJ103" s="179">
        <f>'12'!K85</f>
        <v>0</v>
      </c>
      <c r="AK103" s="39">
        <v>0</v>
      </c>
      <c r="AL103" s="39">
        <v>0</v>
      </c>
      <c r="AM103" s="39">
        <v>0</v>
      </c>
      <c r="AN103" s="39">
        <v>0</v>
      </c>
      <c r="AO103" s="179">
        <f>'12'!M96</f>
        <v>0</v>
      </c>
      <c r="AP103" s="39">
        <f t="shared" si="21"/>
        <v>0</v>
      </c>
      <c r="AQ103" s="39">
        <v>0</v>
      </c>
      <c r="AR103" s="39">
        <v>0</v>
      </c>
      <c r="AS103" s="39">
        <v>0</v>
      </c>
      <c r="AT103" s="179">
        <f>'12'!O85</f>
        <v>0</v>
      </c>
      <c r="AU103" s="39">
        <v>0</v>
      </c>
      <c r="AV103" s="39">
        <v>0</v>
      </c>
      <c r="AW103" s="39">
        <v>0</v>
      </c>
      <c r="AX103" s="39">
        <v>0</v>
      </c>
      <c r="AY103" s="179">
        <f>'10'!AY96</f>
        <v>0</v>
      </c>
      <c r="AZ103" s="39">
        <v>0</v>
      </c>
      <c r="BA103" s="39">
        <v>0</v>
      </c>
      <c r="BB103" s="39">
        <v>0</v>
      </c>
      <c r="BC103" s="39">
        <v>0</v>
      </c>
    </row>
    <row r="104" spans="1:55" ht="94.5">
      <c r="A104" s="94" t="s">
        <v>471</v>
      </c>
      <c r="B104" s="95" t="s">
        <v>255</v>
      </c>
      <c r="C104" s="90" t="s">
        <v>416</v>
      </c>
      <c r="D104" s="119">
        <f>'10'!G97</f>
        <v>0</v>
      </c>
      <c r="E104" s="133">
        <f t="shared" si="17"/>
        <v>0</v>
      </c>
      <c r="F104" s="133">
        <f t="shared" si="4"/>
        <v>0</v>
      </c>
      <c r="G104" s="133">
        <f t="shared" si="5"/>
        <v>0</v>
      </c>
      <c r="H104" s="133">
        <f t="shared" si="6"/>
        <v>0</v>
      </c>
      <c r="I104" s="133">
        <f t="shared" si="7"/>
        <v>0</v>
      </c>
      <c r="J104" s="134">
        <f>'10'!J97</f>
        <v>0</v>
      </c>
      <c r="K104" s="74">
        <v>0</v>
      </c>
      <c r="L104" s="74">
        <v>0</v>
      </c>
      <c r="M104" s="74">
        <v>0</v>
      </c>
      <c r="N104" s="74">
        <v>0</v>
      </c>
      <c r="O104" s="134">
        <f>'10'!L97</f>
        <v>0</v>
      </c>
      <c r="P104" s="74">
        <v>0</v>
      </c>
      <c r="Q104" s="74">
        <v>0</v>
      </c>
      <c r="R104" s="74">
        <v>0</v>
      </c>
      <c r="S104" s="74">
        <v>0</v>
      </c>
      <c r="T104" s="134">
        <f>'10'!N97</f>
        <v>0</v>
      </c>
      <c r="U104" s="74">
        <v>0</v>
      </c>
      <c r="V104" s="74">
        <v>0</v>
      </c>
      <c r="W104" s="74">
        <v>0</v>
      </c>
      <c r="X104" s="74">
        <v>0</v>
      </c>
      <c r="Y104" s="134">
        <f>'10'!P97</f>
        <v>0</v>
      </c>
      <c r="Z104" s="74">
        <v>0</v>
      </c>
      <c r="AA104" s="74">
        <v>0</v>
      </c>
      <c r="AB104" s="74">
        <v>0</v>
      </c>
      <c r="AC104" s="74">
        <v>0</v>
      </c>
      <c r="AD104" s="178">
        <f>'12'!H97</f>
        <v>0</v>
      </c>
      <c r="AE104" s="179">
        <f t="shared" si="12"/>
        <v>0</v>
      </c>
      <c r="AF104" s="179">
        <f t="shared" si="13"/>
        <v>0</v>
      </c>
      <c r="AG104" s="179">
        <f t="shared" si="19"/>
        <v>0</v>
      </c>
      <c r="AH104" s="179">
        <f t="shared" si="14"/>
        <v>0</v>
      </c>
      <c r="AI104" s="179">
        <f t="shared" si="15"/>
        <v>0</v>
      </c>
      <c r="AJ104" s="179">
        <f>'12'!K86</f>
        <v>0</v>
      </c>
      <c r="AK104" s="39">
        <v>0</v>
      </c>
      <c r="AL104" s="39">
        <v>0</v>
      </c>
      <c r="AM104" s="39">
        <v>0</v>
      </c>
      <c r="AN104" s="39">
        <v>0</v>
      </c>
      <c r="AO104" s="179">
        <f>'12'!M97</f>
        <v>0</v>
      </c>
      <c r="AP104" s="39">
        <f t="shared" si="21"/>
        <v>0</v>
      </c>
      <c r="AQ104" s="39">
        <v>0</v>
      </c>
      <c r="AR104" s="39">
        <v>0</v>
      </c>
      <c r="AS104" s="39">
        <v>0</v>
      </c>
      <c r="AT104" s="179">
        <f>'12'!O86</f>
        <v>0</v>
      </c>
      <c r="AU104" s="39">
        <v>0</v>
      </c>
      <c r="AV104" s="39">
        <v>0</v>
      </c>
      <c r="AW104" s="39">
        <v>0</v>
      </c>
      <c r="AX104" s="39">
        <v>0</v>
      </c>
      <c r="AY104" s="179">
        <f>'10'!AY97</f>
        <v>0</v>
      </c>
      <c r="AZ104" s="39">
        <v>0</v>
      </c>
      <c r="BA104" s="39">
        <v>0</v>
      </c>
      <c r="BB104" s="39">
        <v>0</v>
      </c>
      <c r="BC104" s="39">
        <v>0</v>
      </c>
    </row>
    <row r="105" spans="1:55" ht="78.75" hidden="1">
      <c r="A105" s="94" t="s">
        <v>472</v>
      </c>
      <c r="B105" s="95" t="s">
        <v>473</v>
      </c>
      <c r="C105" s="90" t="s">
        <v>416</v>
      </c>
      <c r="D105" s="119">
        <f>'10'!G98</f>
        <v>0</v>
      </c>
      <c r="E105" s="133">
        <f t="shared" si="17"/>
        <v>0</v>
      </c>
      <c r="F105" s="133">
        <f t="shared" si="4"/>
        <v>0</v>
      </c>
      <c r="G105" s="133">
        <f t="shared" si="5"/>
        <v>0</v>
      </c>
      <c r="H105" s="133">
        <f t="shared" si="6"/>
        <v>0</v>
      </c>
      <c r="I105" s="133">
        <f t="shared" si="7"/>
        <v>0</v>
      </c>
      <c r="J105" s="134">
        <f>'10'!J98</f>
        <v>0</v>
      </c>
      <c r="K105" s="74">
        <v>0</v>
      </c>
      <c r="L105" s="74">
        <v>0</v>
      </c>
      <c r="M105" s="74">
        <v>0</v>
      </c>
      <c r="N105" s="74">
        <v>0</v>
      </c>
      <c r="O105" s="134">
        <f>'10'!L98</f>
        <v>0</v>
      </c>
      <c r="P105" s="74">
        <v>0</v>
      </c>
      <c r="Q105" s="74">
        <v>0</v>
      </c>
      <c r="R105" s="74">
        <v>0</v>
      </c>
      <c r="S105" s="74">
        <v>0</v>
      </c>
      <c r="T105" s="134">
        <f>'10'!N98</f>
        <v>0</v>
      </c>
      <c r="U105" s="74">
        <v>0</v>
      </c>
      <c r="V105" s="74">
        <v>0</v>
      </c>
      <c r="W105" s="74">
        <v>0</v>
      </c>
      <c r="X105" s="74">
        <v>0</v>
      </c>
      <c r="Y105" s="134">
        <f>'10'!P98</f>
        <v>0</v>
      </c>
      <c r="Z105" s="74">
        <v>0</v>
      </c>
      <c r="AA105" s="74">
        <v>0</v>
      </c>
      <c r="AB105" s="74">
        <v>0</v>
      </c>
      <c r="AC105" s="74">
        <v>0</v>
      </c>
      <c r="AD105" s="178">
        <f>'12'!H98</f>
        <v>0</v>
      </c>
      <c r="AE105" s="179">
        <f t="shared" si="12"/>
        <v>0</v>
      </c>
      <c r="AF105" s="179">
        <f t="shared" si="13"/>
        <v>0</v>
      </c>
      <c r="AG105" s="179">
        <f t="shared" si="19"/>
        <v>0</v>
      </c>
      <c r="AH105" s="179">
        <f t="shared" si="14"/>
        <v>0</v>
      </c>
      <c r="AI105" s="179">
        <f t="shared" si="15"/>
        <v>0</v>
      </c>
      <c r="AJ105" s="179">
        <f>'12'!K87</f>
        <v>0</v>
      </c>
      <c r="AK105" s="39">
        <v>0</v>
      </c>
      <c r="AL105" s="39">
        <v>0</v>
      </c>
      <c r="AM105" s="39">
        <v>0</v>
      </c>
      <c r="AN105" s="39">
        <v>0</v>
      </c>
      <c r="AO105" s="179">
        <f>'12'!M98</f>
        <v>0</v>
      </c>
      <c r="AP105" s="39">
        <f t="shared" si="21"/>
        <v>0</v>
      </c>
      <c r="AQ105" s="39">
        <v>0</v>
      </c>
      <c r="AR105" s="39">
        <v>0</v>
      </c>
      <c r="AS105" s="39">
        <v>0</v>
      </c>
      <c r="AT105" s="179">
        <f>'12'!O87</f>
        <v>0</v>
      </c>
      <c r="AU105" s="39">
        <v>0</v>
      </c>
      <c r="AV105" s="39">
        <v>0</v>
      </c>
      <c r="AW105" s="39">
        <v>0</v>
      </c>
      <c r="AX105" s="39">
        <v>0</v>
      </c>
      <c r="AY105" s="179">
        <f>'10'!AY98</f>
        <v>0</v>
      </c>
      <c r="AZ105" s="39">
        <v>0</v>
      </c>
      <c r="BA105" s="39">
        <v>0</v>
      </c>
      <c r="BB105" s="39">
        <v>0</v>
      </c>
      <c r="BC105" s="39">
        <v>0</v>
      </c>
    </row>
    <row r="106" spans="1:55" ht="78.75" hidden="1">
      <c r="A106" s="94" t="s">
        <v>474</v>
      </c>
      <c r="B106" s="95" t="s">
        <v>475</v>
      </c>
      <c r="C106" s="90" t="s">
        <v>416</v>
      </c>
      <c r="D106" s="119">
        <f>'10'!G99</f>
        <v>0</v>
      </c>
      <c r="E106" s="133">
        <f t="shared" si="17"/>
        <v>0</v>
      </c>
      <c r="F106" s="133">
        <f t="shared" si="4"/>
        <v>0</v>
      </c>
      <c r="G106" s="133">
        <f t="shared" si="5"/>
        <v>0</v>
      </c>
      <c r="H106" s="133">
        <f t="shared" si="6"/>
        <v>0</v>
      </c>
      <c r="I106" s="133">
        <f t="shared" si="7"/>
        <v>0</v>
      </c>
      <c r="J106" s="134">
        <f>'10'!J99</f>
        <v>0</v>
      </c>
      <c r="K106" s="74">
        <v>0</v>
      </c>
      <c r="L106" s="74">
        <v>0</v>
      </c>
      <c r="M106" s="74">
        <v>0</v>
      </c>
      <c r="N106" s="74">
        <v>0</v>
      </c>
      <c r="O106" s="134">
        <f>'10'!L99</f>
        <v>0</v>
      </c>
      <c r="P106" s="74">
        <v>0</v>
      </c>
      <c r="Q106" s="74">
        <v>0</v>
      </c>
      <c r="R106" s="74">
        <v>0</v>
      </c>
      <c r="S106" s="74">
        <v>0</v>
      </c>
      <c r="T106" s="134">
        <f>'10'!N99</f>
        <v>0</v>
      </c>
      <c r="U106" s="74">
        <v>0</v>
      </c>
      <c r="V106" s="74">
        <v>0</v>
      </c>
      <c r="W106" s="74">
        <v>0</v>
      </c>
      <c r="X106" s="74">
        <v>0</v>
      </c>
      <c r="Y106" s="134">
        <f>'10'!P99</f>
        <v>0</v>
      </c>
      <c r="Z106" s="74">
        <v>0</v>
      </c>
      <c r="AA106" s="74">
        <v>0</v>
      </c>
      <c r="AB106" s="74">
        <v>0</v>
      </c>
      <c r="AC106" s="74">
        <v>0</v>
      </c>
      <c r="AD106" s="178">
        <f>'12'!H99</f>
        <v>0</v>
      </c>
      <c r="AE106" s="179">
        <f t="shared" si="12"/>
        <v>0</v>
      </c>
      <c r="AF106" s="179">
        <f t="shared" si="13"/>
        <v>0</v>
      </c>
      <c r="AG106" s="179">
        <f t="shared" si="19"/>
        <v>0</v>
      </c>
      <c r="AH106" s="179">
        <f t="shared" si="14"/>
        <v>0</v>
      </c>
      <c r="AI106" s="179">
        <f t="shared" si="15"/>
        <v>0</v>
      </c>
      <c r="AJ106" s="179">
        <f>'12'!K88</f>
        <v>0</v>
      </c>
      <c r="AK106" s="39">
        <v>0</v>
      </c>
      <c r="AL106" s="39">
        <v>0</v>
      </c>
      <c r="AM106" s="39">
        <v>0</v>
      </c>
      <c r="AN106" s="39">
        <v>0</v>
      </c>
      <c r="AO106" s="179">
        <f>'12'!M99</f>
        <v>0</v>
      </c>
      <c r="AP106" s="39">
        <f t="shared" si="21"/>
        <v>0</v>
      </c>
      <c r="AQ106" s="39">
        <v>0</v>
      </c>
      <c r="AR106" s="39">
        <v>0</v>
      </c>
      <c r="AS106" s="39">
        <v>0</v>
      </c>
      <c r="AT106" s="179">
        <f>'12'!O88</f>
        <v>0</v>
      </c>
      <c r="AU106" s="39">
        <v>0</v>
      </c>
      <c r="AV106" s="39">
        <v>0</v>
      </c>
      <c r="AW106" s="39">
        <v>0</v>
      </c>
      <c r="AX106" s="39">
        <v>0</v>
      </c>
      <c r="AY106" s="179">
        <f>'10'!AY99</f>
        <v>0</v>
      </c>
      <c r="AZ106" s="39">
        <v>0</v>
      </c>
      <c r="BA106" s="39">
        <v>0</v>
      </c>
      <c r="BB106" s="39">
        <v>0</v>
      </c>
      <c r="BC106" s="39">
        <v>0</v>
      </c>
    </row>
    <row r="107" spans="1:55" ht="47.25">
      <c r="A107" s="94" t="s">
        <v>476</v>
      </c>
      <c r="B107" s="95" t="s">
        <v>256</v>
      </c>
      <c r="C107" s="90" t="s">
        <v>416</v>
      </c>
      <c r="D107" s="119">
        <f>'10'!G100</f>
        <v>0</v>
      </c>
      <c r="E107" s="133">
        <f t="shared" si="17"/>
        <v>0</v>
      </c>
      <c r="F107" s="133">
        <f t="shared" si="4"/>
        <v>0</v>
      </c>
      <c r="G107" s="133">
        <f t="shared" si="5"/>
        <v>0</v>
      </c>
      <c r="H107" s="133">
        <f t="shared" si="6"/>
        <v>0</v>
      </c>
      <c r="I107" s="133">
        <f t="shared" si="7"/>
        <v>0</v>
      </c>
      <c r="J107" s="134">
        <f>'10'!J100</f>
        <v>0</v>
      </c>
      <c r="K107" s="74">
        <v>0</v>
      </c>
      <c r="L107" s="74">
        <v>0</v>
      </c>
      <c r="M107" s="74">
        <v>0</v>
      </c>
      <c r="N107" s="74">
        <v>0</v>
      </c>
      <c r="O107" s="134">
        <f>'10'!L100</f>
        <v>0</v>
      </c>
      <c r="P107" s="74">
        <v>0</v>
      </c>
      <c r="Q107" s="74">
        <v>0</v>
      </c>
      <c r="R107" s="74">
        <v>0</v>
      </c>
      <c r="S107" s="74">
        <v>0</v>
      </c>
      <c r="T107" s="134">
        <f>'10'!N100</f>
        <v>0</v>
      </c>
      <c r="U107" s="74">
        <v>0</v>
      </c>
      <c r="V107" s="74">
        <v>0</v>
      </c>
      <c r="W107" s="74">
        <v>0</v>
      </c>
      <c r="X107" s="74">
        <v>0</v>
      </c>
      <c r="Y107" s="134">
        <f>'10'!P100</f>
        <v>0</v>
      </c>
      <c r="Z107" s="74">
        <v>0</v>
      </c>
      <c r="AA107" s="74">
        <v>0</v>
      </c>
      <c r="AB107" s="74">
        <v>0</v>
      </c>
      <c r="AC107" s="74">
        <v>0</v>
      </c>
      <c r="AD107" s="178">
        <f>'12'!H100</f>
        <v>0</v>
      </c>
      <c r="AE107" s="179">
        <f t="shared" si="12"/>
        <v>0</v>
      </c>
      <c r="AF107" s="179">
        <f t="shared" si="13"/>
        <v>0</v>
      </c>
      <c r="AG107" s="179">
        <f t="shared" si="19"/>
        <v>0</v>
      </c>
      <c r="AH107" s="179">
        <f t="shared" si="14"/>
        <v>0</v>
      </c>
      <c r="AI107" s="179">
        <f t="shared" si="15"/>
        <v>0</v>
      </c>
      <c r="AJ107" s="179">
        <f>'12'!K89</f>
        <v>0</v>
      </c>
      <c r="AK107" s="39">
        <v>0</v>
      </c>
      <c r="AL107" s="39">
        <v>0</v>
      </c>
      <c r="AM107" s="39">
        <v>0</v>
      </c>
      <c r="AN107" s="39">
        <v>0</v>
      </c>
      <c r="AO107" s="179">
        <f>'12'!M100</f>
        <v>0</v>
      </c>
      <c r="AP107" s="39">
        <f t="shared" si="21"/>
        <v>0</v>
      </c>
      <c r="AQ107" s="39">
        <v>0</v>
      </c>
      <c r="AR107" s="39">
        <v>0</v>
      </c>
      <c r="AS107" s="39">
        <v>0</v>
      </c>
      <c r="AT107" s="179">
        <f>'12'!O89</f>
        <v>0</v>
      </c>
      <c r="AU107" s="39">
        <v>0</v>
      </c>
      <c r="AV107" s="39">
        <v>0</v>
      </c>
      <c r="AW107" s="39">
        <v>0</v>
      </c>
      <c r="AX107" s="39">
        <v>0</v>
      </c>
      <c r="AY107" s="179">
        <f>'10'!AY100</f>
        <v>0</v>
      </c>
      <c r="AZ107" s="39">
        <v>0</v>
      </c>
      <c r="BA107" s="39">
        <v>0</v>
      </c>
      <c r="BB107" s="39">
        <v>0</v>
      </c>
      <c r="BC107" s="39">
        <v>0</v>
      </c>
    </row>
    <row r="108" spans="1:55" ht="63">
      <c r="A108" s="94" t="s">
        <v>477</v>
      </c>
      <c r="B108" s="95" t="s">
        <v>478</v>
      </c>
      <c r="C108" s="90" t="s">
        <v>416</v>
      </c>
      <c r="D108" s="119">
        <f>'10'!G101</f>
        <v>0</v>
      </c>
      <c r="E108" s="133">
        <f t="shared" si="17"/>
        <v>0</v>
      </c>
      <c r="F108" s="133">
        <f t="shared" si="4"/>
        <v>0</v>
      </c>
      <c r="G108" s="133">
        <f t="shared" si="5"/>
        <v>0</v>
      </c>
      <c r="H108" s="133">
        <f t="shared" si="6"/>
        <v>0</v>
      </c>
      <c r="I108" s="133">
        <f t="shared" si="7"/>
        <v>0</v>
      </c>
      <c r="J108" s="134">
        <f>'10'!J101</f>
        <v>0</v>
      </c>
      <c r="K108" s="74">
        <v>0</v>
      </c>
      <c r="L108" s="74">
        <v>0</v>
      </c>
      <c r="M108" s="74">
        <v>0</v>
      </c>
      <c r="N108" s="74">
        <v>0</v>
      </c>
      <c r="O108" s="134">
        <f>'10'!L101</f>
        <v>0</v>
      </c>
      <c r="P108" s="74">
        <v>0</v>
      </c>
      <c r="Q108" s="74">
        <v>0</v>
      </c>
      <c r="R108" s="74">
        <v>0</v>
      </c>
      <c r="S108" s="74">
        <v>0</v>
      </c>
      <c r="T108" s="134">
        <f>'10'!N101</f>
        <v>0</v>
      </c>
      <c r="U108" s="74">
        <v>0</v>
      </c>
      <c r="V108" s="74">
        <v>0</v>
      </c>
      <c r="W108" s="74">
        <v>0</v>
      </c>
      <c r="X108" s="74">
        <v>0</v>
      </c>
      <c r="Y108" s="134">
        <f>'10'!P101</f>
        <v>0</v>
      </c>
      <c r="Z108" s="74">
        <v>0</v>
      </c>
      <c r="AA108" s="74">
        <v>0</v>
      </c>
      <c r="AB108" s="74">
        <v>0</v>
      </c>
      <c r="AC108" s="74">
        <v>0</v>
      </c>
      <c r="AD108" s="178">
        <f>'12'!H101</f>
        <v>0</v>
      </c>
      <c r="AE108" s="179">
        <f t="shared" si="12"/>
        <v>0</v>
      </c>
      <c r="AF108" s="179">
        <f t="shared" si="13"/>
        <v>0</v>
      </c>
      <c r="AG108" s="179">
        <f t="shared" si="19"/>
        <v>0</v>
      </c>
      <c r="AH108" s="179">
        <f t="shared" si="14"/>
        <v>0</v>
      </c>
      <c r="AI108" s="179">
        <f t="shared" si="15"/>
        <v>0</v>
      </c>
      <c r="AJ108" s="179">
        <f>'12'!K90</f>
        <v>0</v>
      </c>
      <c r="AK108" s="39">
        <v>0</v>
      </c>
      <c r="AL108" s="39">
        <v>0</v>
      </c>
      <c r="AM108" s="39">
        <v>0</v>
      </c>
      <c r="AN108" s="39">
        <v>0</v>
      </c>
      <c r="AO108" s="179">
        <f>'12'!M101</f>
        <v>0</v>
      </c>
      <c r="AP108" s="39">
        <f t="shared" si="21"/>
        <v>0</v>
      </c>
      <c r="AQ108" s="39">
        <v>0</v>
      </c>
      <c r="AR108" s="39">
        <v>0</v>
      </c>
      <c r="AS108" s="39">
        <v>0</v>
      </c>
      <c r="AT108" s="179">
        <f>'12'!O90</f>
        <v>0</v>
      </c>
      <c r="AU108" s="39">
        <v>0</v>
      </c>
      <c r="AV108" s="39">
        <v>0</v>
      </c>
      <c r="AW108" s="39">
        <v>0</v>
      </c>
      <c r="AX108" s="39">
        <v>0</v>
      </c>
      <c r="AY108" s="179">
        <f>'10'!AY101</f>
        <v>0</v>
      </c>
      <c r="AZ108" s="39">
        <v>0</v>
      </c>
      <c r="BA108" s="39">
        <v>0</v>
      </c>
      <c r="BB108" s="39">
        <v>0</v>
      </c>
      <c r="BC108" s="39">
        <v>0</v>
      </c>
    </row>
    <row r="109" spans="1:55" ht="31.5">
      <c r="A109" s="170" t="s">
        <v>479</v>
      </c>
      <c r="B109" s="188" t="s">
        <v>480</v>
      </c>
      <c r="C109" s="172" t="s">
        <v>416</v>
      </c>
      <c r="D109" s="178">
        <f>'10'!G102</f>
        <v>1.8701693300000004</v>
      </c>
      <c r="E109" s="201">
        <f t="shared" si="17"/>
        <v>1.6138982300000002</v>
      </c>
      <c r="F109" s="201">
        <f t="shared" si="4"/>
        <v>0</v>
      </c>
      <c r="G109" s="201">
        <f t="shared" si="5"/>
        <v>0</v>
      </c>
      <c r="H109" s="201">
        <f t="shared" si="6"/>
        <v>0</v>
      </c>
      <c r="I109" s="201">
        <f t="shared" si="7"/>
        <v>1.6138982300000002</v>
      </c>
      <c r="J109" s="202">
        <f>'10'!J102</f>
        <v>1.1755931900000001</v>
      </c>
      <c r="K109" s="39">
        <v>0</v>
      </c>
      <c r="L109" s="39">
        <v>0</v>
      </c>
      <c r="M109" s="39">
        <v>0</v>
      </c>
      <c r="N109" s="39">
        <f>N110</f>
        <v>1.1755931900000001</v>
      </c>
      <c r="O109" s="202">
        <f>'10'!L102</f>
        <v>0.43830504000000003</v>
      </c>
      <c r="P109" s="39">
        <v>0</v>
      </c>
      <c r="Q109" s="39">
        <v>0</v>
      </c>
      <c r="R109" s="39">
        <v>0</v>
      </c>
      <c r="S109" s="39">
        <f>S110</f>
        <v>0.43830504000000003</v>
      </c>
      <c r="T109" s="202">
        <f>'10'!N102</f>
        <v>0</v>
      </c>
      <c r="U109" s="39">
        <v>0</v>
      </c>
      <c r="V109" s="39">
        <v>0</v>
      </c>
      <c r="W109" s="39">
        <v>0</v>
      </c>
      <c r="X109" s="39">
        <v>0</v>
      </c>
      <c r="Y109" s="202">
        <f>'10'!P102</f>
        <v>0</v>
      </c>
      <c r="Z109" s="39">
        <v>0</v>
      </c>
      <c r="AA109" s="39">
        <v>0</v>
      </c>
      <c r="AB109" s="39">
        <v>0</v>
      </c>
      <c r="AC109" s="39">
        <f>AC110+AC115+AC116+AC117</f>
        <v>0</v>
      </c>
      <c r="AD109" s="178">
        <f>'12'!H102</f>
        <v>1.5584744416666667</v>
      </c>
      <c r="AE109" s="179">
        <f>AE110</f>
        <v>1.3449151916666668</v>
      </c>
      <c r="AF109" s="179">
        <f t="shared" si="13"/>
        <v>0</v>
      </c>
      <c r="AG109" s="179">
        <f t="shared" si="19"/>
        <v>0</v>
      </c>
      <c r="AH109" s="179">
        <f t="shared" si="14"/>
        <v>0</v>
      </c>
      <c r="AI109" s="179">
        <f t="shared" si="15"/>
        <v>1.3449151916666668</v>
      </c>
      <c r="AJ109" s="179">
        <f t="shared" ref="AJ109:AN109" si="197">AJ110</f>
        <v>0.97966099166666676</v>
      </c>
      <c r="AK109" s="179">
        <f t="shared" si="197"/>
        <v>0</v>
      </c>
      <c r="AL109" s="179">
        <f t="shared" si="197"/>
        <v>0</v>
      </c>
      <c r="AM109" s="179">
        <f t="shared" si="197"/>
        <v>0</v>
      </c>
      <c r="AN109" s="179">
        <f t="shared" si="197"/>
        <v>0.97966099166666676</v>
      </c>
      <c r="AO109" s="179">
        <f>AO110</f>
        <v>0.36525420000000008</v>
      </c>
      <c r="AP109" s="179">
        <f t="shared" ref="AP109:AS109" si="198">AP110</f>
        <v>0</v>
      </c>
      <c r="AQ109" s="179">
        <f t="shared" si="198"/>
        <v>0</v>
      </c>
      <c r="AR109" s="179">
        <f t="shared" si="198"/>
        <v>0</v>
      </c>
      <c r="AS109" s="179">
        <f t="shared" si="198"/>
        <v>0.36525420000000008</v>
      </c>
      <c r="AT109" s="179">
        <f t="shared" ref="AT109" si="199">AT110</f>
        <v>0</v>
      </c>
      <c r="AU109" s="179">
        <f t="shared" ref="AU109" si="200">AU110</f>
        <v>0</v>
      </c>
      <c r="AV109" s="179">
        <f t="shared" ref="AV109" si="201">AV110</f>
        <v>0</v>
      </c>
      <c r="AW109" s="179">
        <f t="shared" ref="AW109" si="202">AW110</f>
        <v>0</v>
      </c>
      <c r="AX109" s="179">
        <f t="shared" ref="AX109" si="203">AX110</f>
        <v>0</v>
      </c>
      <c r="AY109" s="179">
        <f t="shared" ref="AY109" si="204">AY110</f>
        <v>0</v>
      </c>
      <c r="AZ109" s="179">
        <f t="shared" ref="AZ109" si="205">AZ110</f>
        <v>0</v>
      </c>
      <c r="BA109" s="179">
        <f t="shared" ref="BA109" si="206">BA110</f>
        <v>0</v>
      </c>
      <c r="BB109" s="179">
        <f t="shared" ref="BB109" si="207">BB110</f>
        <v>0</v>
      </c>
      <c r="BC109" s="179">
        <f t="shared" ref="BC109" si="208">BC110</f>
        <v>0</v>
      </c>
    </row>
    <row r="110" spans="1:55" ht="31.5">
      <c r="A110" s="170" t="s">
        <v>481</v>
      </c>
      <c r="B110" s="171" t="s">
        <v>257</v>
      </c>
      <c r="C110" s="172" t="s">
        <v>416</v>
      </c>
      <c r="D110" s="178">
        <f>'10'!G103</f>
        <v>1.87016933</v>
      </c>
      <c r="E110" s="201">
        <f t="shared" si="17"/>
        <v>1.6138982300000002</v>
      </c>
      <c r="F110" s="201">
        <f t="shared" si="4"/>
        <v>0</v>
      </c>
      <c r="G110" s="201">
        <f t="shared" si="5"/>
        <v>0</v>
      </c>
      <c r="H110" s="201">
        <f t="shared" si="6"/>
        <v>0</v>
      </c>
      <c r="I110" s="201">
        <f t="shared" si="7"/>
        <v>1.6138982300000002</v>
      </c>
      <c r="J110" s="202">
        <f>SUM(K110:N110)</f>
        <v>1.1755931900000001</v>
      </c>
      <c r="K110" s="39">
        <v>0</v>
      </c>
      <c r="L110" s="39">
        <v>0</v>
      </c>
      <c r="M110" s="39">
        <v>0</v>
      </c>
      <c r="N110" s="39">
        <f>N111+N113</f>
        <v>1.1755931900000001</v>
      </c>
      <c r="O110" s="202">
        <f>'10'!L103</f>
        <v>0.43830504000000003</v>
      </c>
      <c r="P110" s="39">
        <v>0</v>
      </c>
      <c r="Q110" s="39">
        <v>0</v>
      </c>
      <c r="R110" s="39">
        <v>0</v>
      </c>
      <c r="S110" s="39">
        <f>S111+S113</f>
        <v>0.43830504000000003</v>
      </c>
      <c r="T110" s="202">
        <f>'10'!N103</f>
        <v>0</v>
      </c>
      <c r="U110" s="39">
        <v>0</v>
      </c>
      <c r="V110" s="39">
        <v>0</v>
      </c>
      <c r="W110" s="39">
        <v>0</v>
      </c>
      <c r="X110" s="39">
        <v>0</v>
      </c>
      <c r="Y110" s="202">
        <f>'10'!P103</f>
        <v>0</v>
      </c>
      <c r="Z110" s="39">
        <v>0</v>
      </c>
      <c r="AA110" s="39">
        <v>0</v>
      </c>
      <c r="AB110" s="39">
        <f>AB111+AB113</f>
        <v>0</v>
      </c>
      <c r="AC110" s="39">
        <f>AC111+AC113</f>
        <v>0</v>
      </c>
      <c r="AD110" s="178">
        <f>'12'!H103</f>
        <v>1.5584744416666667</v>
      </c>
      <c r="AE110" s="179">
        <f t="shared" si="12"/>
        <v>1.3449151916666668</v>
      </c>
      <c r="AF110" s="179">
        <f t="shared" si="13"/>
        <v>0</v>
      </c>
      <c r="AG110" s="179">
        <f t="shared" si="19"/>
        <v>0</v>
      </c>
      <c r="AH110" s="179">
        <f t="shared" si="14"/>
        <v>0</v>
      </c>
      <c r="AI110" s="179">
        <f t="shared" si="15"/>
        <v>1.3449151916666668</v>
      </c>
      <c r="AJ110" s="179">
        <f t="shared" ref="AJ110:AJ112" si="209">SUM(AK110:AN110)</f>
        <v>0.97966099166666676</v>
      </c>
      <c r="AK110" s="39">
        <v>0</v>
      </c>
      <c r="AL110" s="39">
        <v>0</v>
      </c>
      <c r="AM110" s="39">
        <v>0</v>
      </c>
      <c r="AN110" s="39">
        <f>AN111+AN113</f>
        <v>0.97966099166666676</v>
      </c>
      <c r="AO110" s="179">
        <f>'12'!M103</f>
        <v>0.36525420000000008</v>
      </c>
      <c r="AP110" s="39">
        <v>0</v>
      </c>
      <c r="AQ110" s="39">
        <v>0</v>
      </c>
      <c r="AR110" s="39">
        <v>0</v>
      </c>
      <c r="AS110" s="39">
        <f>AS111+AS113</f>
        <v>0.36525420000000008</v>
      </c>
      <c r="AT110" s="179">
        <f t="shared" ref="AT110:AT116" si="210">AU110+AV110+AW110+AX110</f>
        <v>0</v>
      </c>
      <c r="AU110" s="39">
        <v>0</v>
      </c>
      <c r="AV110" s="39">
        <v>0</v>
      </c>
      <c r="AW110" s="39">
        <v>0</v>
      </c>
      <c r="AX110" s="39">
        <f>AX111+AX113</f>
        <v>0</v>
      </c>
      <c r="AY110" s="179">
        <f>AZ110+BA110+BB110+BC110</f>
        <v>0</v>
      </c>
      <c r="AZ110" s="39">
        <v>0</v>
      </c>
      <c r="BA110" s="39">
        <v>0</v>
      </c>
      <c r="BB110" s="39">
        <v>0</v>
      </c>
      <c r="BC110" s="39">
        <f>BC111+BC113+BC115+BC116+BC117</f>
        <v>0</v>
      </c>
    </row>
    <row r="111" spans="1:55" ht="63">
      <c r="A111" s="170" t="s">
        <v>258</v>
      </c>
      <c r="B111" s="194" t="s">
        <v>259</v>
      </c>
      <c r="C111" s="172" t="str">
        <f>'10'!C104</f>
        <v>Н_МСК_12</v>
      </c>
      <c r="D111" s="178">
        <f>'10'!G104</f>
        <v>0.31932195000000002</v>
      </c>
      <c r="E111" s="201">
        <f t="shared" si="17"/>
        <v>0.24610166999999999</v>
      </c>
      <c r="F111" s="201">
        <f t="shared" si="4"/>
        <v>0</v>
      </c>
      <c r="G111" s="201">
        <f t="shared" si="5"/>
        <v>0</v>
      </c>
      <c r="H111" s="201">
        <f t="shared" si="6"/>
        <v>0</v>
      </c>
      <c r="I111" s="201">
        <f t="shared" si="7"/>
        <v>0.24610166999999999</v>
      </c>
      <c r="J111" s="202">
        <f>SUM(K111:N111)</f>
        <v>0.17389830000000001</v>
      </c>
      <c r="K111" s="39">
        <v>0</v>
      </c>
      <c r="L111" s="39">
        <v>0</v>
      </c>
      <c r="M111" s="39">
        <v>0</v>
      </c>
      <c r="N111" s="39">
        <f>'10'!J104</f>
        <v>0.17389830000000001</v>
      </c>
      <c r="O111" s="202">
        <f>'10'!L104</f>
        <v>7.2203370000000003E-2</v>
      </c>
      <c r="P111" s="39">
        <v>0</v>
      </c>
      <c r="Q111" s="39">
        <v>0</v>
      </c>
      <c r="R111" s="39">
        <v>0</v>
      </c>
      <c r="S111" s="39">
        <v>7.2203370000000003E-2</v>
      </c>
      <c r="T111" s="202">
        <f>'10'!N104</f>
        <v>0</v>
      </c>
      <c r="U111" s="39">
        <v>0</v>
      </c>
      <c r="V111" s="39">
        <v>0</v>
      </c>
      <c r="W111" s="39">
        <v>0</v>
      </c>
      <c r="X111" s="39">
        <v>0</v>
      </c>
      <c r="Y111" s="202">
        <f>'10'!P104</f>
        <v>0</v>
      </c>
      <c r="Z111" s="39">
        <v>0</v>
      </c>
      <c r="AA111" s="39">
        <v>0</v>
      </c>
      <c r="AB111" s="39">
        <v>0</v>
      </c>
      <c r="AC111" s="39">
        <v>0</v>
      </c>
      <c r="AD111" s="178">
        <f>'12'!H104</f>
        <v>0.26610162500000001</v>
      </c>
      <c r="AE111" s="179">
        <f t="shared" si="12"/>
        <v>0.20508472500000002</v>
      </c>
      <c r="AF111" s="179">
        <f t="shared" si="13"/>
        <v>0</v>
      </c>
      <c r="AG111" s="179">
        <f t="shared" si="19"/>
        <v>0</v>
      </c>
      <c r="AH111" s="179">
        <f t="shared" si="14"/>
        <v>0</v>
      </c>
      <c r="AI111" s="179">
        <f t="shared" si="15"/>
        <v>0.20508472500000002</v>
      </c>
      <c r="AJ111" s="179">
        <f t="shared" si="209"/>
        <v>0.14491525000000002</v>
      </c>
      <c r="AK111" s="39">
        <v>0</v>
      </c>
      <c r="AL111" s="39">
        <v>0</v>
      </c>
      <c r="AM111" s="39">
        <v>0</v>
      </c>
      <c r="AN111" s="39">
        <f>'12'!K104</f>
        <v>0.14491525000000002</v>
      </c>
      <c r="AO111" s="179">
        <f>SUM(AP111:AS111)</f>
        <v>6.0169475000000007E-2</v>
      </c>
      <c r="AP111" s="39">
        <v>0</v>
      </c>
      <c r="AQ111" s="39">
        <v>0</v>
      </c>
      <c r="AR111" s="39">
        <v>0</v>
      </c>
      <c r="AS111" s="39">
        <f>'12'!M104</f>
        <v>6.0169475000000007E-2</v>
      </c>
      <c r="AT111" s="179">
        <f t="shared" si="210"/>
        <v>0</v>
      </c>
      <c r="AU111" s="39">
        <v>0</v>
      </c>
      <c r="AV111" s="39">
        <v>0</v>
      </c>
      <c r="AW111" s="39">
        <v>0</v>
      </c>
      <c r="AX111" s="39">
        <f>'12'!O104</f>
        <v>0</v>
      </c>
      <c r="AY111" s="179">
        <f t="shared" ref="AY111:AY116" si="211">AZ111+BA111+BB111+BC111</f>
        <v>0</v>
      </c>
      <c r="AZ111" s="39">
        <v>0</v>
      </c>
      <c r="BA111" s="39">
        <v>0</v>
      </c>
      <c r="BB111" s="39">
        <v>0</v>
      </c>
      <c r="BC111" s="39">
        <f>'12'!Q104</f>
        <v>0</v>
      </c>
    </row>
    <row r="112" spans="1:55" ht="63" hidden="1">
      <c r="A112" s="170" t="s">
        <v>261</v>
      </c>
      <c r="B112" s="194" t="s">
        <v>262</v>
      </c>
      <c r="C112" s="172" t="str">
        <f>'10'!C105</f>
        <v>Н_МСК_12</v>
      </c>
      <c r="D112" s="178" t="str">
        <f>'10'!G105</f>
        <v>нд</v>
      </c>
      <c r="E112" s="178" t="e">
        <f>'10'!H105</f>
        <v>#VALUE!</v>
      </c>
      <c r="F112" s="178" t="str">
        <f>'10'!I105</f>
        <v>нд</v>
      </c>
      <c r="G112" s="178" t="str">
        <f>'10'!J105</f>
        <v>нд</v>
      </c>
      <c r="H112" s="178" t="str">
        <f>'10'!K105</f>
        <v>нд</v>
      </c>
      <c r="I112" s="178" t="str">
        <f>'10'!L105</f>
        <v>нд</v>
      </c>
      <c r="J112" s="202" t="str">
        <f>'10'!J105</f>
        <v>нд</v>
      </c>
      <c r="K112" s="197" t="s">
        <v>416</v>
      </c>
      <c r="L112" s="197" t="s">
        <v>416</v>
      </c>
      <c r="M112" s="197" t="s">
        <v>416</v>
      </c>
      <c r="N112" s="197" t="s">
        <v>416</v>
      </c>
      <c r="O112" s="202" t="str">
        <f>'10'!L105</f>
        <v>нд</v>
      </c>
      <c r="P112" s="197" t="s">
        <v>416</v>
      </c>
      <c r="Q112" s="197" t="s">
        <v>416</v>
      </c>
      <c r="R112" s="197" t="s">
        <v>416</v>
      </c>
      <c r="S112" s="197" t="s">
        <v>416</v>
      </c>
      <c r="T112" s="202" t="str">
        <f>'10'!N105</f>
        <v>нд</v>
      </c>
      <c r="U112" s="197" t="s">
        <v>416</v>
      </c>
      <c r="V112" s="197" t="s">
        <v>416</v>
      </c>
      <c r="W112" s="197" t="s">
        <v>416</v>
      </c>
      <c r="X112" s="197" t="s">
        <v>416</v>
      </c>
      <c r="Y112" s="202" t="str">
        <f>'10'!P105</f>
        <v>нд</v>
      </c>
      <c r="Z112" s="197" t="s">
        <v>416</v>
      </c>
      <c r="AA112" s="197" t="s">
        <v>416</v>
      </c>
      <c r="AB112" s="197" t="s">
        <v>416</v>
      </c>
      <c r="AC112" s="197" t="s">
        <v>416</v>
      </c>
      <c r="AD112" s="178" t="str">
        <f>'12'!H105</f>
        <v>нд</v>
      </c>
      <c r="AE112" s="203" t="s">
        <v>416</v>
      </c>
      <c r="AF112" s="203" t="s">
        <v>416</v>
      </c>
      <c r="AG112" s="203" t="s">
        <v>416</v>
      </c>
      <c r="AH112" s="203" t="s">
        <v>416</v>
      </c>
      <c r="AI112" s="204" t="s">
        <v>416</v>
      </c>
      <c r="AJ112" s="179" t="e">
        <f t="shared" si="209"/>
        <v>#VALUE!</v>
      </c>
      <c r="AK112" s="204" t="s">
        <v>416</v>
      </c>
      <c r="AL112" s="204" t="s">
        <v>416</v>
      </c>
      <c r="AM112" s="204" t="s">
        <v>416</v>
      </c>
      <c r="AN112" s="39" t="e">
        <f>'12'!K105</f>
        <v>#VALUE!</v>
      </c>
      <c r="AO112" s="179" t="e">
        <f t="shared" ref="AO112:AO113" si="212">SUM(AP112:AS112)</f>
        <v>#VALUE!</v>
      </c>
      <c r="AP112" s="204" t="s">
        <v>416</v>
      </c>
      <c r="AQ112" s="204" t="s">
        <v>416</v>
      </c>
      <c r="AR112" s="204" t="s">
        <v>416</v>
      </c>
      <c r="AS112" s="39" t="e">
        <f>'12'!M105</f>
        <v>#VALUE!</v>
      </c>
      <c r="AT112" s="179" t="e">
        <f t="shared" si="210"/>
        <v>#VALUE!</v>
      </c>
      <c r="AU112" s="39">
        <v>0</v>
      </c>
      <c r="AV112" s="204" t="s">
        <v>416</v>
      </c>
      <c r="AW112" s="204" t="s">
        <v>416</v>
      </c>
      <c r="AX112" s="39" t="str">
        <f>'12'!O105</f>
        <v>нд</v>
      </c>
      <c r="AY112" s="179" t="e">
        <f t="shared" si="211"/>
        <v>#VALUE!</v>
      </c>
      <c r="AZ112" s="204" t="s">
        <v>416</v>
      </c>
      <c r="BA112" s="204" t="s">
        <v>416</v>
      </c>
      <c r="BB112" s="204" t="s">
        <v>416</v>
      </c>
      <c r="BC112" s="39" t="str">
        <f>'12'!Q105</f>
        <v>нд</v>
      </c>
    </row>
    <row r="113" spans="1:55" ht="94.5">
      <c r="A113" s="170" t="s">
        <v>261</v>
      </c>
      <c r="B113" s="196" t="s">
        <v>265</v>
      </c>
      <c r="C113" s="172" t="str">
        <f>'10'!C106</f>
        <v>Н_МСК_18</v>
      </c>
      <c r="D113" s="178">
        <f>'10'!G106</f>
        <v>1.55084738</v>
      </c>
      <c r="E113" s="201">
        <f>J113+O113+T113+Y113</f>
        <v>1.3677965599999999</v>
      </c>
      <c r="F113" s="201">
        <f>K113+P113+U113+Z113</f>
        <v>0</v>
      </c>
      <c r="G113" s="201">
        <f>L113+Q113+V113+AA113</f>
        <v>0</v>
      </c>
      <c r="H113" s="201">
        <f>M113+R113+W113+AB113</f>
        <v>0</v>
      </c>
      <c r="I113" s="201">
        <f>N113+S113+X113+AC113</f>
        <v>1.3677965599999999</v>
      </c>
      <c r="J113" s="202">
        <f>SUM(K113:N113)</f>
        <v>1.00169489</v>
      </c>
      <c r="K113" s="39">
        <v>0</v>
      </c>
      <c r="L113" s="39">
        <v>0</v>
      </c>
      <c r="M113" s="39">
        <v>0</v>
      </c>
      <c r="N113" s="39">
        <f>'10'!J106</f>
        <v>1.00169489</v>
      </c>
      <c r="O113" s="202">
        <f>'10'!L106</f>
        <v>0.36610167000000005</v>
      </c>
      <c r="P113" s="39">
        <v>0</v>
      </c>
      <c r="Q113" s="39">
        <v>0</v>
      </c>
      <c r="R113" s="39">
        <v>0</v>
      </c>
      <c r="S113" s="39">
        <v>0.36610167000000005</v>
      </c>
      <c r="T113" s="202">
        <f>'10'!N106</f>
        <v>0</v>
      </c>
      <c r="U113" s="39">
        <v>0</v>
      </c>
      <c r="V113" s="39">
        <v>0</v>
      </c>
      <c r="W113" s="39">
        <v>0</v>
      </c>
      <c r="X113" s="39">
        <v>0</v>
      </c>
      <c r="Y113" s="202">
        <f>'10'!P106</f>
        <v>0</v>
      </c>
      <c r="Z113" s="39">
        <v>0</v>
      </c>
      <c r="AA113" s="39">
        <v>0</v>
      </c>
      <c r="AB113" s="39">
        <v>0</v>
      </c>
      <c r="AC113" s="39">
        <v>0</v>
      </c>
      <c r="AD113" s="178">
        <f>'12'!H106</f>
        <v>1.2923728166666668</v>
      </c>
      <c r="AE113" s="179">
        <f>AJ113+AO113+AT113+AY113</f>
        <v>1.1398304666666668</v>
      </c>
      <c r="AF113" s="179">
        <f>AK113+AP113+AU113+AZ113</f>
        <v>0</v>
      </c>
      <c r="AG113" s="179">
        <f>AL113+AQ113+AV113+BA113</f>
        <v>0</v>
      </c>
      <c r="AH113" s="179">
        <f>AM113+AR113+AW113+BB113</f>
        <v>0</v>
      </c>
      <c r="AI113" s="179">
        <f>AN113+AS113+AX113+BC113</f>
        <v>1.1398304666666668</v>
      </c>
      <c r="AJ113" s="179">
        <f>SUM(AK113:AN113)</f>
        <v>0.83474574166666671</v>
      </c>
      <c r="AK113" s="39">
        <v>0</v>
      </c>
      <c r="AL113" s="39">
        <v>0</v>
      </c>
      <c r="AM113" s="39">
        <v>0</v>
      </c>
      <c r="AN113" s="39">
        <f>'12'!K106</f>
        <v>0.83474574166666671</v>
      </c>
      <c r="AO113" s="179">
        <f t="shared" si="212"/>
        <v>0.30508472500000006</v>
      </c>
      <c r="AP113" s="39">
        <v>0</v>
      </c>
      <c r="AQ113" s="39">
        <v>0</v>
      </c>
      <c r="AR113" s="39">
        <v>0</v>
      </c>
      <c r="AS113" s="39">
        <f>'12'!M106</f>
        <v>0.30508472500000006</v>
      </c>
      <c r="AT113" s="179">
        <f t="shared" si="210"/>
        <v>0</v>
      </c>
      <c r="AU113" s="39">
        <v>0</v>
      </c>
      <c r="AV113" s="39">
        <v>0</v>
      </c>
      <c r="AW113" s="39">
        <v>0</v>
      </c>
      <c r="AX113" s="39">
        <f>'12'!O106</f>
        <v>0</v>
      </c>
      <c r="AY113" s="179">
        <f t="shared" si="211"/>
        <v>0</v>
      </c>
      <c r="AZ113" s="39">
        <v>0</v>
      </c>
      <c r="BA113" s="39">
        <v>0</v>
      </c>
      <c r="BB113" s="39">
        <v>0</v>
      </c>
      <c r="BC113" s="39">
        <f>'12'!Q106</f>
        <v>0</v>
      </c>
    </row>
    <row r="114" spans="1:55" ht="94.5" hidden="1">
      <c r="A114" s="170" t="s">
        <v>267</v>
      </c>
      <c r="B114" s="194" t="s">
        <v>268</v>
      </c>
      <c r="C114" s="172" t="s">
        <v>269</v>
      </c>
      <c r="D114" s="178" t="str">
        <f>'10'!G107</f>
        <v>нд</v>
      </c>
      <c r="E114" s="178" t="str">
        <f>'10'!H107</f>
        <v>нд</v>
      </c>
      <c r="F114" s="178" t="str">
        <f>'10'!I107</f>
        <v>нд</v>
      </c>
      <c r="G114" s="178" t="str">
        <f>'10'!J107</f>
        <v>нд</v>
      </c>
      <c r="H114" s="178" t="str">
        <f>'10'!K107</f>
        <v>нд</v>
      </c>
      <c r="I114" s="178" t="str">
        <f>'10'!L107</f>
        <v>нд</v>
      </c>
      <c r="J114" s="202" t="str">
        <f>'10'!J107</f>
        <v>нд</v>
      </c>
      <c r="K114" s="38" t="s">
        <v>416</v>
      </c>
      <c r="L114" s="38" t="s">
        <v>416</v>
      </c>
      <c r="M114" s="38" t="s">
        <v>416</v>
      </c>
      <c r="N114" s="38" t="s">
        <v>416</v>
      </c>
      <c r="O114" s="202" t="str">
        <f>'10'!L107</f>
        <v>нд</v>
      </c>
      <c r="P114" s="38" t="s">
        <v>416</v>
      </c>
      <c r="Q114" s="38" t="s">
        <v>416</v>
      </c>
      <c r="R114" s="38" t="s">
        <v>416</v>
      </c>
      <c r="S114" s="38" t="s">
        <v>416</v>
      </c>
      <c r="T114" s="202" t="str">
        <f>'10'!N107</f>
        <v>нд</v>
      </c>
      <c r="U114" s="38" t="s">
        <v>416</v>
      </c>
      <c r="V114" s="38" t="s">
        <v>416</v>
      </c>
      <c r="W114" s="38" t="s">
        <v>416</v>
      </c>
      <c r="X114" s="38" t="s">
        <v>416</v>
      </c>
      <c r="Y114" s="202" t="str">
        <f>'10'!P107</f>
        <v>нд</v>
      </c>
      <c r="Z114" s="38" t="s">
        <v>416</v>
      </c>
      <c r="AA114" s="38" t="s">
        <v>416</v>
      </c>
      <c r="AB114" s="38" t="s">
        <v>416</v>
      </c>
      <c r="AC114" s="38" t="s">
        <v>416</v>
      </c>
      <c r="AD114" s="178" t="str">
        <f>'12'!H107</f>
        <v>нд</v>
      </c>
      <c r="AE114" s="179" t="s">
        <v>416</v>
      </c>
      <c r="AF114" s="179" t="s">
        <v>416</v>
      </c>
      <c r="AG114" s="179" t="s">
        <v>416</v>
      </c>
      <c r="AH114" s="179" t="s">
        <v>416</v>
      </c>
      <c r="AI114" s="179" t="s">
        <v>416</v>
      </c>
      <c r="AJ114" s="39" t="s">
        <v>416</v>
      </c>
      <c r="AK114" s="39" t="s">
        <v>416</v>
      </c>
      <c r="AL114" s="39" t="s">
        <v>416</v>
      </c>
      <c r="AM114" s="39" t="s">
        <v>416</v>
      </c>
      <c r="AN114" s="39" t="s">
        <v>416</v>
      </c>
      <c r="AO114" s="179" t="str">
        <f>'12'!M107</f>
        <v>нд</v>
      </c>
      <c r="AP114" s="39" t="str">
        <f>AO114</f>
        <v>нд</v>
      </c>
      <c r="AQ114" s="39" t="s">
        <v>416</v>
      </c>
      <c r="AR114" s="39" t="s">
        <v>416</v>
      </c>
      <c r="AS114" s="39" t="s">
        <v>416</v>
      </c>
      <c r="AT114" s="179" t="e">
        <f t="shared" si="210"/>
        <v>#VALUE!</v>
      </c>
      <c r="AU114" s="39">
        <v>0</v>
      </c>
      <c r="AV114" s="39" t="s">
        <v>416</v>
      </c>
      <c r="AW114" s="39" t="s">
        <v>416</v>
      </c>
      <c r="AX114" s="39" t="s">
        <v>416</v>
      </c>
      <c r="AY114" s="179" t="e">
        <f t="shared" si="211"/>
        <v>#VALUE!</v>
      </c>
      <c r="AZ114" s="39" t="s">
        <v>416</v>
      </c>
      <c r="BA114" s="39" t="s">
        <v>416</v>
      </c>
      <c r="BB114" s="39" t="s">
        <v>416</v>
      </c>
      <c r="BC114" s="39" t="s">
        <v>416</v>
      </c>
    </row>
    <row r="115" spans="1:55" hidden="1">
      <c r="A115" s="170" t="s">
        <v>482</v>
      </c>
      <c r="B115" s="171" t="s">
        <v>270</v>
      </c>
      <c r="C115" s="172" t="s">
        <v>271</v>
      </c>
      <c r="D115" s="178">
        <f>'10'!G108</f>
        <v>0</v>
      </c>
      <c r="E115" s="201">
        <f t="shared" ref="E115:I117" si="213">J115+O115+T115+Y115</f>
        <v>0</v>
      </c>
      <c r="F115" s="201">
        <f t="shared" si="213"/>
        <v>0</v>
      </c>
      <c r="G115" s="201">
        <f t="shared" si="213"/>
        <v>0</v>
      </c>
      <c r="H115" s="201">
        <f t="shared" si="213"/>
        <v>0</v>
      </c>
      <c r="I115" s="201">
        <f t="shared" si="213"/>
        <v>0</v>
      </c>
      <c r="J115" s="202">
        <f>'10'!J108</f>
        <v>0</v>
      </c>
      <c r="K115" s="39">
        <v>0</v>
      </c>
      <c r="L115" s="39">
        <v>0</v>
      </c>
      <c r="M115" s="39">
        <v>0</v>
      </c>
      <c r="N115" s="39">
        <v>0</v>
      </c>
      <c r="O115" s="202">
        <f>'10'!L108</f>
        <v>0</v>
      </c>
      <c r="P115" s="39">
        <v>0</v>
      </c>
      <c r="Q115" s="39">
        <v>0</v>
      </c>
      <c r="R115" s="39">
        <v>0</v>
      </c>
      <c r="S115" s="39">
        <v>0</v>
      </c>
      <c r="T115" s="202">
        <f>'10'!N108</f>
        <v>0</v>
      </c>
      <c r="U115" s="39">
        <v>0</v>
      </c>
      <c r="V115" s="39">
        <v>0</v>
      </c>
      <c r="W115" s="39">
        <v>0</v>
      </c>
      <c r="X115" s="39">
        <v>0</v>
      </c>
      <c r="Y115" s="202">
        <f>'10'!P108</f>
        <v>0</v>
      </c>
      <c r="Z115" s="39">
        <v>0</v>
      </c>
      <c r="AA115" s="39">
        <v>0</v>
      </c>
      <c r="AB115" s="39">
        <v>0</v>
      </c>
      <c r="AC115" s="39">
        <v>0</v>
      </c>
      <c r="AD115" s="178">
        <v>0</v>
      </c>
      <c r="AE115" s="179">
        <v>0</v>
      </c>
      <c r="AF115" s="179">
        <v>0</v>
      </c>
      <c r="AG115" s="179">
        <f t="shared" ref="AG115:AI117" si="214">AL115+AQ115+AV115+BA115</f>
        <v>0</v>
      </c>
      <c r="AH115" s="179">
        <f t="shared" si="214"/>
        <v>0</v>
      </c>
      <c r="AI115" s="179">
        <f t="shared" si="214"/>
        <v>0</v>
      </c>
      <c r="AJ115" s="179">
        <f>'12'!K97</f>
        <v>0</v>
      </c>
      <c r="AK115" s="39">
        <v>0</v>
      </c>
      <c r="AL115" s="39">
        <v>0</v>
      </c>
      <c r="AM115" s="39">
        <v>0</v>
      </c>
      <c r="AN115" s="39">
        <v>0</v>
      </c>
      <c r="AO115" s="179">
        <v>0</v>
      </c>
      <c r="AP115" s="39">
        <v>0</v>
      </c>
      <c r="AQ115" s="39">
        <v>0</v>
      </c>
      <c r="AR115" s="39">
        <v>0</v>
      </c>
      <c r="AS115" s="39">
        <v>0</v>
      </c>
      <c r="AT115" s="179">
        <f t="shared" si="210"/>
        <v>0</v>
      </c>
      <c r="AU115" s="39">
        <v>0</v>
      </c>
      <c r="AV115" s="39">
        <v>0</v>
      </c>
      <c r="AW115" s="39">
        <f t="shared" ref="AW115:AW116" si="215">AB115/1.18</f>
        <v>0</v>
      </c>
      <c r="AX115" s="39">
        <v>0</v>
      </c>
      <c r="AY115" s="179">
        <f t="shared" si="211"/>
        <v>0</v>
      </c>
      <c r="AZ115" s="39">
        <v>0</v>
      </c>
      <c r="BA115" s="39">
        <v>0</v>
      </c>
      <c r="BB115" s="39">
        <v>0</v>
      </c>
      <c r="BC115" s="39">
        <v>0</v>
      </c>
    </row>
    <row r="116" spans="1:55" ht="31.5" hidden="1">
      <c r="A116" s="170" t="s">
        <v>272</v>
      </c>
      <c r="B116" s="171" t="s">
        <v>273</v>
      </c>
      <c r="C116" s="172" t="s">
        <v>274</v>
      </c>
      <c r="D116" s="178">
        <f>'10'!G109</f>
        <v>0</v>
      </c>
      <c r="E116" s="201">
        <f t="shared" si="213"/>
        <v>0</v>
      </c>
      <c r="F116" s="201">
        <f t="shared" si="213"/>
        <v>0</v>
      </c>
      <c r="G116" s="201">
        <f t="shared" si="213"/>
        <v>0</v>
      </c>
      <c r="H116" s="201">
        <f t="shared" si="213"/>
        <v>0</v>
      </c>
      <c r="I116" s="201">
        <f t="shared" si="213"/>
        <v>0</v>
      </c>
      <c r="J116" s="202">
        <f>'10'!J109</f>
        <v>0</v>
      </c>
      <c r="K116" s="39">
        <v>0</v>
      </c>
      <c r="L116" s="39">
        <v>0</v>
      </c>
      <c r="M116" s="39">
        <v>0</v>
      </c>
      <c r="N116" s="39">
        <v>0</v>
      </c>
      <c r="O116" s="202">
        <f>'10'!L109</f>
        <v>0</v>
      </c>
      <c r="P116" s="39">
        <v>0</v>
      </c>
      <c r="Q116" s="39">
        <v>0</v>
      </c>
      <c r="R116" s="39">
        <v>0</v>
      </c>
      <c r="S116" s="39">
        <v>0</v>
      </c>
      <c r="T116" s="202">
        <f>'10'!N109</f>
        <v>0</v>
      </c>
      <c r="U116" s="39">
        <v>0</v>
      </c>
      <c r="V116" s="39">
        <v>0</v>
      </c>
      <c r="W116" s="39">
        <v>0</v>
      </c>
      <c r="X116" s="39">
        <v>0</v>
      </c>
      <c r="Y116" s="202">
        <f>'10'!P109</f>
        <v>0</v>
      </c>
      <c r="Z116" s="39">
        <v>0</v>
      </c>
      <c r="AA116" s="39">
        <v>0</v>
      </c>
      <c r="AB116" s="39">
        <v>0</v>
      </c>
      <c r="AC116" s="39">
        <v>0</v>
      </c>
      <c r="AD116" s="178">
        <v>0</v>
      </c>
      <c r="AE116" s="179">
        <v>0</v>
      </c>
      <c r="AF116" s="179">
        <v>0</v>
      </c>
      <c r="AG116" s="179">
        <f t="shared" si="214"/>
        <v>0</v>
      </c>
      <c r="AH116" s="179">
        <f t="shared" si="214"/>
        <v>0</v>
      </c>
      <c r="AI116" s="179">
        <f t="shared" si="214"/>
        <v>0</v>
      </c>
      <c r="AJ116" s="179">
        <f>'12'!K98</f>
        <v>0</v>
      </c>
      <c r="AK116" s="39">
        <v>0</v>
      </c>
      <c r="AL116" s="39">
        <v>0</v>
      </c>
      <c r="AM116" s="39">
        <v>0</v>
      </c>
      <c r="AN116" s="39">
        <v>0</v>
      </c>
      <c r="AO116" s="179">
        <v>0</v>
      </c>
      <c r="AP116" s="39">
        <v>0</v>
      </c>
      <c r="AQ116" s="39">
        <v>0</v>
      </c>
      <c r="AR116" s="39">
        <v>0</v>
      </c>
      <c r="AS116" s="39">
        <v>0</v>
      </c>
      <c r="AT116" s="179">
        <f t="shared" si="210"/>
        <v>0</v>
      </c>
      <c r="AU116" s="39">
        <v>0</v>
      </c>
      <c r="AV116" s="39">
        <v>0</v>
      </c>
      <c r="AW116" s="39">
        <f t="shared" si="215"/>
        <v>0</v>
      </c>
      <c r="AX116" s="39">
        <v>0</v>
      </c>
      <c r="AY116" s="179">
        <f t="shared" si="211"/>
        <v>0</v>
      </c>
      <c r="AZ116" s="39">
        <v>0</v>
      </c>
      <c r="BA116" s="39">
        <v>0</v>
      </c>
      <c r="BB116" s="39">
        <v>0</v>
      </c>
      <c r="BC116" s="39">
        <v>0</v>
      </c>
    </row>
    <row r="117" spans="1:55" ht="31.5" hidden="1">
      <c r="A117" s="170" t="s">
        <v>275</v>
      </c>
      <c r="B117" s="171" t="s">
        <v>276</v>
      </c>
      <c r="C117" s="172" t="s">
        <v>277</v>
      </c>
      <c r="D117" s="178">
        <f>'10'!G110</f>
        <v>0</v>
      </c>
      <c r="E117" s="201">
        <f t="shared" si="213"/>
        <v>0</v>
      </c>
      <c r="F117" s="201">
        <f t="shared" si="213"/>
        <v>0</v>
      </c>
      <c r="G117" s="201">
        <f t="shared" si="213"/>
        <v>0</v>
      </c>
      <c r="H117" s="201">
        <f t="shared" si="213"/>
        <v>0</v>
      </c>
      <c r="I117" s="201">
        <f t="shared" si="213"/>
        <v>0</v>
      </c>
      <c r="J117" s="202">
        <f>'10'!J110</f>
        <v>0</v>
      </c>
      <c r="K117" s="39">
        <v>0</v>
      </c>
      <c r="L117" s="39">
        <v>0</v>
      </c>
      <c r="M117" s="39">
        <v>0</v>
      </c>
      <c r="N117" s="39">
        <v>0</v>
      </c>
      <c r="O117" s="202">
        <f>'10'!L110</f>
        <v>0</v>
      </c>
      <c r="P117" s="39">
        <v>0</v>
      </c>
      <c r="Q117" s="39">
        <v>0</v>
      </c>
      <c r="R117" s="39">
        <v>0</v>
      </c>
      <c r="S117" s="39">
        <v>0</v>
      </c>
      <c r="T117" s="202">
        <f>'10'!N110</f>
        <v>0</v>
      </c>
      <c r="U117" s="39">
        <v>0</v>
      </c>
      <c r="V117" s="39">
        <v>0</v>
      </c>
      <c r="W117" s="39">
        <v>0</v>
      </c>
      <c r="X117" s="39">
        <v>0</v>
      </c>
      <c r="Y117" s="202">
        <f>'10'!P110</f>
        <v>0</v>
      </c>
      <c r="Z117" s="39">
        <v>0</v>
      </c>
      <c r="AA117" s="39">
        <v>0</v>
      </c>
      <c r="AB117" s="39">
        <v>0</v>
      </c>
      <c r="AC117" s="39">
        <v>0</v>
      </c>
      <c r="AD117" s="178">
        <v>0</v>
      </c>
      <c r="AE117" s="179">
        <v>0</v>
      </c>
      <c r="AF117" s="179">
        <v>0</v>
      </c>
      <c r="AG117" s="179">
        <f t="shared" si="214"/>
        <v>0</v>
      </c>
      <c r="AH117" s="179">
        <f t="shared" si="214"/>
        <v>0</v>
      </c>
      <c r="AI117" s="179">
        <f t="shared" si="214"/>
        <v>0</v>
      </c>
      <c r="AJ117" s="179">
        <f>'12'!K99</f>
        <v>0</v>
      </c>
      <c r="AK117" s="39">
        <v>0</v>
      </c>
      <c r="AL117" s="39">
        <v>0</v>
      </c>
      <c r="AM117" s="39">
        <v>0</v>
      </c>
      <c r="AN117" s="39">
        <v>0</v>
      </c>
      <c r="AO117" s="179">
        <v>0</v>
      </c>
      <c r="AP117" s="39">
        <v>0</v>
      </c>
      <c r="AQ117" s="39">
        <v>0</v>
      </c>
      <c r="AR117" s="39">
        <v>0</v>
      </c>
      <c r="AS117" s="39">
        <v>0</v>
      </c>
      <c r="AT117" s="179">
        <f>AU117+AV117+AW117+AX117</f>
        <v>0</v>
      </c>
      <c r="AU117" s="39">
        <v>0</v>
      </c>
      <c r="AV117" s="39">
        <v>0</v>
      </c>
      <c r="AW117" s="39">
        <f>AB117/1.18</f>
        <v>0</v>
      </c>
      <c r="AX117" s="39">
        <v>0</v>
      </c>
      <c r="AY117" s="179">
        <f>AZ117+BA117+BB117+BC117</f>
        <v>0</v>
      </c>
      <c r="AZ117" s="39">
        <v>0</v>
      </c>
      <c r="BA117" s="39">
        <v>0</v>
      </c>
      <c r="BB117" s="39">
        <v>0</v>
      </c>
      <c r="BC117" s="39">
        <v>0</v>
      </c>
    </row>
  </sheetData>
  <autoFilter ref="A22:BC22"/>
  <mergeCells count="26">
    <mergeCell ref="AD18:BC18"/>
    <mergeCell ref="AE19:BC19"/>
    <mergeCell ref="C18:C21"/>
    <mergeCell ref="AJ20:AN20"/>
    <mergeCell ref="AO20:AS20"/>
    <mergeCell ref="O20:S20"/>
    <mergeCell ref="T20:X20"/>
    <mergeCell ref="Y20:AC20"/>
    <mergeCell ref="AD20:AD21"/>
    <mergeCell ref="AE20:AI20"/>
    <mergeCell ref="AT20:AX20"/>
    <mergeCell ref="AY20:BC20"/>
    <mergeCell ref="J20:N20"/>
    <mergeCell ref="A6:T6"/>
    <mergeCell ref="A7:T7"/>
    <mergeCell ref="A8:T8"/>
    <mergeCell ref="E19:AC19"/>
    <mergeCell ref="D18:AC18"/>
    <mergeCell ref="B18:B21"/>
    <mergeCell ref="A10:T10"/>
    <mergeCell ref="A12:T12"/>
    <mergeCell ref="A14:T14"/>
    <mergeCell ref="A15:T15"/>
    <mergeCell ref="D20:D21"/>
    <mergeCell ref="E20:I20"/>
    <mergeCell ref="A18:A21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4"/>
  <sheetViews>
    <sheetView zoomScale="60" zoomScaleNormal="60" workbookViewId="0">
      <pane xSplit="3" ySplit="25" topLeftCell="D26" activePane="bottomRight" state="frozen"/>
      <selection pane="topRight" activeCell="D1" sqref="D1"/>
      <selection pane="bottomLeft" activeCell="A26" sqref="A26"/>
      <selection pane="bottomRight" activeCell="A9" sqref="A9"/>
    </sheetView>
  </sheetViews>
  <sheetFormatPr defaultRowHeight="15.75"/>
  <cols>
    <col min="1" max="1" width="9.140625" style="1"/>
    <col min="2" max="2" width="41.42578125" style="4" customWidth="1"/>
    <col min="3" max="42" width="16.5703125" style="4" customWidth="1"/>
    <col min="43" max="52" width="16.5703125" customWidth="1"/>
    <col min="53" max="55" width="14.7109375" customWidth="1"/>
  </cols>
  <sheetData>
    <row r="1" spans="1:55">
      <c r="BC1" s="1" t="s">
        <v>132</v>
      </c>
    </row>
    <row r="2" spans="1:55">
      <c r="BC2" s="1" t="s">
        <v>549</v>
      </c>
    </row>
    <row r="3" spans="1:55">
      <c r="BC3" s="1" t="s">
        <v>550</v>
      </c>
    </row>
    <row r="6" spans="1:55">
      <c r="A6" s="370" t="s">
        <v>133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55">
      <c r="A7" s="370" t="s">
        <v>920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55" ht="16.5" customHeight="1">
      <c r="A8" s="370" t="s">
        <v>1016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55" ht="3.75" customHeight="1"/>
    <row r="10" spans="1:55" ht="18.75">
      <c r="A10" s="359" t="s">
        <v>522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55" ht="4.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55" ht="18" customHeight="1">
      <c r="A12" s="355" t="s">
        <v>986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55" ht="6.75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55" ht="13.5" customHeight="1">
      <c r="A14" s="355" t="s">
        <v>551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55">
      <c r="A15" s="365" t="s">
        <v>981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8" spans="1:55" s="300" customFormat="1" ht="16.5" customHeight="1">
      <c r="A18" s="374" t="s">
        <v>534</v>
      </c>
      <c r="B18" s="374" t="s">
        <v>535</v>
      </c>
      <c r="C18" s="374" t="s">
        <v>536</v>
      </c>
      <c r="D18" s="381" t="s">
        <v>134</v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</row>
    <row r="19" spans="1:55" s="301" customFormat="1" ht="77.25" customHeight="1">
      <c r="A19" s="374"/>
      <c r="B19" s="374"/>
      <c r="C19" s="374"/>
      <c r="D19" s="381" t="s">
        <v>571</v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3"/>
      <c r="T19" s="381" t="s">
        <v>572</v>
      </c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3"/>
      <c r="AH19" s="374" t="s">
        <v>573</v>
      </c>
      <c r="AI19" s="374"/>
      <c r="AJ19" s="374"/>
      <c r="AK19" s="374"/>
      <c r="AL19" s="374"/>
      <c r="AM19" s="374"/>
      <c r="AN19" s="374" t="s">
        <v>574</v>
      </c>
      <c r="AO19" s="374"/>
      <c r="AP19" s="374"/>
      <c r="AQ19" s="374"/>
      <c r="AR19" s="374" t="s">
        <v>575</v>
      </c>
      <c r="AS19" s="374"/>
      <c r="AT19" s="374"/>
      <c r="AU19" s="374"/>
      <c r="AV19" s="374"/>
      <c r="AW19" s="374"/>
      <c r="AX19" s="374" t="s">
        <v>576</v>
      </c>
      <c r="AY19" s="374"/>
      <c r="AZ19" s="374"/>
      <c r="BA19" s="374"/>
      <c r="BB19" s="374" t="s">
        <v>577</v>
      </c>
      <c r="BC19" s="374"/>
    </row>
    <row r="20" spans="1:55" s="301" customFormat="1" ht="200.25" customHeight="1">
      <c r="A20" s="374"/>
      <c r="B20" s="374"/>
      <c r="C20" s="374"/>
      <c r="D20" s="398" t="s">
        <v>483</v>
      </c>
      <c r="E20" s="403"/>
      <c r="F20" s="398" t="s">
        <v>484</v>
      </c>
      <c r="G20" s="402"/>
      <c r="H20" s="398" t="s">
        <v>485</v>
      </c>
      <c r="I20" s="401"/>
      <c r="J20" s="401"/>
      <c r="K20" s="402"/>
      <c r="L20" s="398" t="s">
        <v>486</v>
      </c>
      <c r="M20" s="402"/>
      <c r="N20" s="398" t="s">
        <v>487</v>
      </c>
      <c r="O20" s="402"/>
      <c r="P20" s="398" t="s">
        <v>488</v>
      </c>
      <c r="Q20" s="402"/>
      <c r="R20" s="398" t="s">
        <v>489</v>
      </c>
      <c r="S20" s="402"/>
      <c r="T20" s="398" t="s">
        <v>492</v>
      </c>
      <c r="U20" s="399"/>
      <c r="V20" s="400" t="s">
        <v>493</v>
      </c>
      <c r="W20" s="401"/>
      <c r="X20" s="401"/>
      <c r="Y20" s="399"/>
      <c r="Z20" s="400" t="s">
        <v>494</v>
      </c>
      <c r="AA20" s="401"/>
      <c r="AB20" s="401"/>
      <c r="AC20" s="399"/>
      <c r="AD20" s="400" t="s">
        <v>495</v>
      </c>
      <c r="AE20" s="399"/>
      <c r="AF20" s="400" t="s">
        <v>496</v>
      </c>
      <c r="AG20" s="402"/>
      <c r="AH20" s="398" t="s">
        <v>497</v>
      </c>
      <c r="AI20" s="402"/>
      <c r="AJ20" s="398" t="s">
        <v>498</v>
      </c>
      <c r="AK20" s="402"/>
      <c r="AL20" s="398" t="s">
        <v>499</v>
      </c>
      <c r="AM20" s="402"/>
      <c r="AN20" s="398" t="s">
        <v>500</v>
      </c>
      <c r="AO20" s="399"/>
      <c r="AP20" s="400" t="s">
        <v>501</v>
      </c>
      <c r="AQ20" s="402"/>
      <c r="AR20" s="398" t="s">
        <v>502</v>
      </c>
      <c r="AS20" s="399"/>
      <c r="AT20" s="400" t="s">
        <v>503</v>
      </c>
      <c r="AU20" s="399"/>
      <c r="AV20" s="400" t="s">
        <v>504</v>
      </c>
      <c r="AW20" s="402"/>
      <c r="AX20" s="398" t="s">
        <v>505</v>
      </c>
      <c r="AY20" s="399"/>
      <c r="AZ20" s="400" t="s">
        <v>506</v>
      </c>
      <c r="BA20" s="402"/>
      <c r="BB20" s="374" t="s">
        <v>507</v>
      </c>
      <c r="BC20" s="374"/>
    </row>
    <row r="21" spans="1:55" s="300" customFormat="1" ht="15.75" customHeight="1">
      <c r="A21" s="374"/>
      <c r="B21" s="374"/>
      <c r="C21" s="374"/>
      <c r="D21" s="408" t="s">
        <v>490</v>
      </c>
      <c r="E21" s="422"/>
      <c r="F21" s="425"/>
      <c r="G21" s="426"/>
      <c r="H21" s="408" t="s">
        <v>490</v>
      </c>
      <c r="I21" s="409"/>
      <c r="J21" s="409"/>
      <c r="K21" s="410"/>
      <c r="L21" s="302"/>
      <c r="M21" s="303"/>
      <c r="N21" s="302"/>
      <c r="O21" s="303"/>
      <c r="P21" s="302"/>
      <c r="Q21" s="303"/>
      <c r="R21" s="302"/>
      <c r="S21" s="303"/>
      <c r="T21" s="293"/>
      <c r="U21" s="293"/>
      <c r="V21" s="408" t="s">
        <v>490</v>
      </c>
      <c r="W21" s="409"/>
      <c r="X21" s="409"/>
      <c r="Y21" s="421"/>
      <c r="Z21" s="418" t="s">
        <v>490</v>
      </c>
      <c r="AA21" s="419"/>
      <c r="AB21" s="419"/>
      <c r="AC21" s="420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</row>
    <row r="22" spans="1:55" s="300" customFormat="1">
      <c r="A22" s="374"/>
      <c r="B22" s="374"/>
      <c r="C22" s="374"/>
      <c r="D22" s="423" t="s">
        <v>491</v>
      </c>
      <c r="E22" s="424"/>
      <c r="F22" s="425"/>
      <c r="G22" s="426"/>
      <c r="H22" s="411" t="s">
        <v>491</v>
      </c>
      <c r="I22" s="412"/>
      <c r="J22" s="413">
        <v>0.4</v>
      </c>
      <c r="K22" s="413"/>
      <c r="L22" s="302"/>
      <c r="M22" s="303"/>
      <c r="N22" s="302"/>
      <c r="O22" s="303"/>
      <c r="P22" s="302"/>
      <c r="Q22" s="303"/>
      <c r="R22" s="302"/>
      <c r="S22" s="303"/>
      <c r="T22" s="293"/>
      <c r="U22" s="293"/>
      <c r="V22" s="414" t="s">
        <v>491</v>
      </c>
      <c r="W22" s="415"/>
      <c r="X22" s="416">
        <v>0.4</v>
      </c>
      <c r="Y22" s="417"/>
      <c r="Z22" s="406" t="s">
        <v>491</v>
      </c>
      <c r="AA22" s="407"/>
      <c r="AB22" s="404">
        <v>110</v>
      </c>
      <c r="AC22" s="405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</row>
    <row r="23" spans="1:55" s="300" customFormat="1">
      <c r="A23" s="374"/>
      <c r="B23" s="374"/>
      <c r="C23" s="374"/>
      <c r="D23" s="293" t="s">
        <v>538</v>
      </c>
      <c r="E23" s="293" t="s">
        <v>539</v>
      </c>
      <c r="F23" s="293" t="s">
        <v>538</v>
      </c>
      <c r="G23" s="293" t="s">
        <v>539</v>
      </c>
      <c r="H23" s="293" t="s">
        <v>538</v>
      </c>
      <c r="I23" s="293" t="s">
        <v>539</v>
      </c>
      <c r="J23" s="293" t="s">
        <v>538</v>
      </c>
      <c r="K23" s="293" t="s">
        <v>539</v>
      </c>
      <c r="L23" s="293" t="s">
        <v>538</v>
      </c>
      <c r="M23" s="293" t="s">
        <v>539</v>
      </c>
      <c r="N23" s="293" t="s">
        <v>538</v>
      </c>
      <c r="O23" s="293" t="s">
        <v>539</v>
      </c>
      <c r="P23" s="293" t="s">
        <v>538</v>
      </c>
      <c r="Q23" s="293" t="s">
        <v>539</v>
      </c>
      <c r="R23" s="293" t="s">
        <v>538</v>
      </c>
      <c r="S23" s="293" t="s">
        <v>539</v>
      </c>
      <c r="T23" s="293" t="s">
        <v>538</v>
      </c>
      <c r="U23" s="293" t="s">
        <v>539</v>
      </c>
      <c r="V23" s="293" t="s">
        <v>538</v>
      </c>
      <c r="W23" s="293" t="s">
        <v>539</v>
      </c>
      <c r="X23" s="293" t="s">
        <v>538</v>
      </c>
      <c r="Y23" s="293" t="s">
        <v>539</v>
      </c>
      <c r="Z23" s="293" t="s">
        <v>538</v>
      </c>
      <c r="AA23" s="293" t="s">
        <v>539</v>
      </c>
      <c r="AB23" s="293" t="s">
        <v>538</v>
      </c>
      <c r="AC23" s="293" t="s">
        <v>539</v>
      </c>
      <c r="AD23" s="293" t="s">
        <v>538</v>
      </c>
      <c r="AE23" s="293" t="s">
        <v>539</v>
      </c>
      <c r="AF23" s="293" t="s">
        <v>538</v>
      </c>
      <c r="AG23" s="293" t="s">
        <v>539</v>
      </c>
      <c r="AH23" s="293" t="s">
        <v>538</v>
      </c>
      <c r="AI23" s="293" t="s">
        <v>539</v>
      </c>
      <c r="AJ23" s="293" t="s">
        <v>538</v>
      </c>
      <c r="AK23" s="293" t="s">
        <v>539</v>
      </c>
      <c r="AL23" s="293" t="s">
        <v>538</v>
      </c>
      <c r="AM23" s="293" t="s">
        <v>539</v>
      </c>
      <c r="AN23" s="293" t="s">
        <v>538</v>
      </c>
      <c r="AO23" s="293" t="s">
        <v>539</v>
      </c>
      <c r="AP23" s="293" t="s">
        <v>538</v>
      </c>
      <c r="AQ23" s="293" t="s">
        <v>539</v>
      </c>
      <c r="AR23" s="293" t="s">
        <v>538</v>
      </c>
      <c r="AS23" s="293" t="s">
        <v>539</v>
      </c>
      <c r="AT23" s="293" t="s">
        <v>538</v>
      </c>
      <c r="AU23" s="293" t="s">
        <v>539</v>
      </c>
      <c r="AV23" s="293" t="s">
        <v>538</v>
      </c>
      <c r="AW23" s="293" t="s">
        <v>539</v>
      </c>
      <c r="AX23" s="293" t="s">
        <v>538</v>
      </c>
      <c r="AY23" s="293" t="s">
        <v>539</v>
      </c>
      <c r="AZ23" s="293" t="s">
        <v>538</v>
      </c>
      <c r="BA23" s="293" t="s">
        <v>539</v>
      </c>
      <c r="BB23" s="293" t="s">
        <v>538</v>
      </c>
      <c r="BC23" s="293" t="s">
        <v>539</v>
      </c>
    </row>
    <row r="24" spans="1:55" s="11" customFormat="1">
      <c r="A24" s="12">
        <v>1</v>
      </c>
      <c r="B24" s="12">
        <v>2</v>
      </c>
      <c r="C24" s="12">
        <v>3</v>
      </c>
      <c r="D24" s="12">
        <v>4.0999999999999996</v>
      </c>
      <c r="E24" s="12">
        <v>4.2</v>
      </c>
      <c r="F24" s="12">
        <v>4.3</v>
      </c>
      <c r="G24" s="12">
        <v>4.4000000000000004</v>
      </c>
      <c r="H24" s="12">
        <v>4.5</v>
      </c>
      <c r="I24" s="12">
        <v>4.5999999999999996</v>
      </c>
      <c r="J24" s="12">
        <v>4.7</v>
      </c>
      <c r="K24" s="12">
        <v>4.8</v>
      </c>
      <c r="L24" s="12">
        <v>4.9000000000000004</v>
      </c>
      <c r="M24" s="22" t="s">
        <v>508</v>
      </c>
      <c r="N24" s="22" t="s">
        <v>509</v>
      </c>
      <c r="O24" s="22" t="s">
        <v>510</v>
      </c>
      <c r="P24" s="22" t="s">
        <v>511</v>
      </c>
      <c r="Q24" s="22" t="s">
        <v>512</v>
      </c>
      <c r="R24" s="22" t="s">
        <v>513</v>
      </c>
      <c r="S24" s="22" t="s">
        <v>514</v>
      </c>
      <c r="T24" s="12">
        <v>5.0999999999999996</v>
      </c>
      <c r="U24" s="12">
        <v>5.2</v>
      </c>
      <c r="V24" s="12">
        <v>5.3</v>
      </c>
      <c r="W24" s="12">
        <v>5.4</v>
      </c>
      <c r="X24" s="12">
        <v>5.5</v>
      </c>
      <c r="Y24" s="12">
        <v>5.6</v>
      </c>
      <c r="Z24" s="12">
        <v>5.7</v>
      </c>
      <c r="AA24" s="12">
        <v>5.8</v>
      </c>
      <c r="AB24" s="12">
        <v>5.9</v>
      </c>
      <c r="AC24" s="22" t="s">
        <v>515</v>
      </c>
      <c r="AD24" s="22" t="s">
        <v>516</v>
      </c>
      <c r="AE24" s="22" t="s">
        <v>517</v>
      </c>
      <c r="AF24" s="22" t="s">
        <v>518</v>
      </c>
      <c r="AG24" s="22" t="s">
        <v>519</v>
      </c>
      <c r="AH24" s="12">
        <v>6.1</v>
      </c>
      <c r="AI24" s="12">
        <v>6.2</v>
      </c>
      <c r="AJ24" s="12">
        <v>6.3</v>
      </c>
      <c r="AK24" s="12">
        <v>6.4</v>
      </c>
      <c r="AL24" s="12">
        <v>6.5</v>
      </c>
      <c r="AM24" s="12">
        <v>6.6</v>
      </c>
      <c r="AN24" s="12">
        <v>7.1</v>
      </c>
      <c r="AO24" s="12">
        <v>7.2</v>
      </c>
      <c r="AP24" s="12">
        <v>7.3</v>
      </c>
      <c r="AQ24" s="12">
        <v>7.4</v>
      </c>
      <c r="AR24" s="12">
        <v>8.1</v>
      </c>
      <c r="AS24" s="12">
        <v>8.1999999999999993</v>
      </c>
      <c r="AT24" s="12">
        <v>8.3000000000000007</v>
      </c>
      <c r="AU24" s="12">
        <v>8.4</v>
      </c>
      <c r="AV24" s="12">
        <v>8.5</v>
      </c>
      <c r="AW24" s="12">
        <v>8.6</v>
      </c>
      <c r="AX24" s="12">
        <v>9.1</v>
      </c>
      <c r="AY24" s="12">
        <v>9.1999999999999993</v>
      </c>
      <c r="AZ24" s="12">
        <v>9.3000000000000007</v>
      </c>
      <c r="BA24" s="12">
        <v>9.4</v>
      </c>
      <c r="BB24" s="12">
        <v>10.1</v>
      </c>
      <c r="BC24" s="12">
        <v>10.199999999999999</v>
      </c>
    </row>
    <row r="25" spans="1:55" s="11" customFormat="1" ht="31.5">
      <c r="A25" s="84">
        <v>0</v>
      </c>
      <c r="B25" s="85" t="s">
        <v>548</v>
      </c>
      <c r="C25" s="86" t="s">
        <v>416</v>
      </c>
      <c r="D25" s="124">
        <f t="shared" ref="D25:L25" si="0">D26+D27+D28+D29+D30+D31</f>
        <v>0</v>
      </c>
      <c r="E25" s="124">
        <f t="shared" si="0"/>
        <v>0</v>
      </c>
      <c r="F25" s="124">
        <f t="shared" si="0"/>
        <v>0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0.3</v>
      </c>
      <c r="M25" s="124">
        <f>M26+M27+M28+M29+M30+M31</f>
        <v>6.4600000000000005E-2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f>X27</f>
        <v>0</v>
      </c>
      <c r="Y25" s="124">
        <f>Y27</f>
        <v>0</v>
      </c>
      <c r="Z25" s="124">
        <f>Z27</f>
        <v>6</v>
      </c>
      <c r="AA25" s="124">
        <f>AA27</f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207" t="e">
        <f>AZ27+AZ26+AZ28+AZ29+AZ30+AZ31</f>
        <v>#REF!</v>
      </c>
      <c r="BA25" s="207" t="e">
        <f>BA27+BA26+BA28+BA29+BA30+BA31</f>
        <v>#REF!</v>
      </c>
      <c r="BB25" s="124">
        <v>0</v>
      </c>
      <c r="BC25" s="124">
        <v>0</v>
      </c>
    </row>
    <row r="26" spans="1:55" s="11" customFormat="1">
      <c r="A26" s="88" t="s">
        <v>417</v>
      </c>
      <c r="B26" s="89" t="s">
        <v>418</v>
      </c>
      <c r="C26" s="90" t="s">
        <v>416</v>
      </c>
      <c r="D26" s="125">
        <f t="shared" ref="D26:L26" si="1">D32</f>
        <v>0</v>
      </c>
      <c r="E26" s="125">
        <f t="shared" si="1"/>
        <v>0</v>
      </c>
      <c r="F26" s="125">
        <f t="shared" si="1"/>
        <v>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0.3</v>
      </c>
      <c r="M26" s="125">
        <f>M32</f>
        <v>6.4600000000000005E-2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208" t="e">
        <f>AZ32</f>
        <v>#REF!</v>
      </c>
      <c r="BA26" s="208" t="e">
        <f>BA32</f>
        <v>#REF!</v>
      </c>
      <c r="BB26" s="125">
        <v>0</v>
      </c>
      <c r="BC26" s="125">
        <v>0</v>
      </c>
    </row>
    <row r="27" spans="1:55" s="11" customFormat="1" ht="31.5">
      <c r="A27" s="88" t="s">
        <v>419</v>
      </c>
      <c r="B27" s="89" t="s">
        <v>222</v>
      </c>
      <c r="C27" s="90" t="s">
        <v>416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f>L85</f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f>X80</f>
        <v>0</v>
      </c>
      <c r="Y27" s="125">
        <f>Y80</f>
        <v>0</v>
      </c>
      <c r="Z27" s="125">
        <f>Z71</f>
        <v>6</v>
      </c>
      <c r="AA27" s="125">
        <f>AA71</f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208">
        <f>AZ71</f>
        <v>3.77463616</v>
      </c>
      <c r="BA27" s="208">
        <f>BA71</f>
        <v>0</v>
      </c>
      <c r="BB27" s="125">
        <v>0</v>
      </c>
      <c r="BC27" s="125">
        <v>0</v>
      </c>
    </row>
    <row r="28" spans="1:55" s="11" customFormat="1" ht="63">
      <c r="A28" s="88" t="s">
        <v>420</v>
      </c>
      <c r="B28" s="89" t="s">
        <v>223</v>
      </c>
      <c r="C28" s="90" t="s">
        <v>416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5">
        <v>0</v>
      </c>
      <c r="AM28" s="125">
        <v>0</v>
      </c>
      <c r="AN28" s="125">
        <v>0</v>
      </c>
      <c r="AO28" s="125">
        <v>0</v>
      </c>
      <c r="AP28" s="125">
        <v>0</v>
      </c>
      <c r="AQ28" s="125">
        <v>0</v>
      </c>
      <c r="AR28" s="125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5">
        <v>0</v>
      </c>
      <c r="AY28" s="125">
        <v>0</v>
      </c>
      <c r="AZ28" s="125">
        <v>0</v>
      </c>
      <c r="BA28" s="125">
        <v>0</v>
      </c>
      <c r="BB28" s="125">
        <v>0</v>
      </c>
      <c r="BC28" s="125">
        <v>0</v>
      </c>
    </row>
    <row r="29" spans="1:55" s="11" customFormat="1" ht="31.5">
      <c r="A29" s="88" t="s">
        <v>421</v>
      </c>
      <c r="B29" s="89" t="s">
        <v>422</v>
      </c>
      <c r="C29" s="90" t="s">
        <v>416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>
        <v>0</v>
      </c>
      <c r="AP29" s="125">
        <v>0</v>
      </c>
      <c r="AQ29" s="125">
        <v>0</v>
      </c>
      <c r="AR29" s="125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25">
        <v>0</v>
      </c>
      <c r="AY29" s="125">
        <v>0</v>
      </c>
      <c r="AZ29" s="125">
        <v>0</v>
      </c>
      <c r="BA29" s="125">
        <v>0</v>
      </c>
      <c r="BB29" s="125">
        <v>0</v>
      </c>
      <c r="BC29" s="125">
        <v>0</v>
      </c>
    </row>
    <row r="30" spans="1:55" s="11" customFormat="1" ht="47.25">
      <c r="A30" s="88" t="s">
        <v>423</v>
      </c>
      <c r="B30" s="89" t="s">
        <v>424</v>
      </c>
      <c r="C30" s="90" t="s">
        <v>416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5">
        <v>0</v>
      </c>
      <c r="AY30" s="125">
        <v>0</v>
      </c>
      <c r="AZ30" s="125">
        <v>0</v>
      </c>
      <c r="BA30" s="125">
        <v>0</v>
      </c>
      <c r="BB30" s="125">
        <v>0</v>
      </c>
      <c r="BC30" s="125">
        <v>0</v>
      </c>
    </row>
    <row r="31" spans="1:55" s="11" customFormat="1" ht="31.5">
      <c r="A31" s="88" t="s">
        <v>425</v>
      </c>
      <c r="B31" s="89" t="s">
        <v>426</v>
      </c>
      <c r="C31" s="90" t="s">
        <v>416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0</v>
      </c>
      <c r="AM31" s="125">
        <v>0</v>
      </c>
      <c r="AN31" s="125">
        <v>0</v>
      </c>
      <c r="AO31" s="125">
        <v>0</v>
      </c>
      <c r="AP31" s="125">
        <v>0</v>
      </c>
      <c r="AQ31" s="125">
        <v>0</v>
      </c>
      <c r="AR31" s="125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0</v>
      </c>
      <c r="AX31" s="125">
        <v>0</v>
      </c>
      <c r="AY31" s="125">
        <v>0</v>
      </c>
      <c r="AZ31" s="125">
        <f>AZ107</f>
        <v>1.87016933</v>
      </c>
      <c r="BA31" s="125">
        <f>BA107</f>
        <v>1.61389823</v>
      </c>
      <c r="BB31" s="125">
        <v>0</v>
      </c>
      <c r="BC31" s="125">
        <v>0</v>
      </c>
    </row>
    <row r="32" spans="1:55" s="11" customFormat="1" ht="31.5">
      <c r="A32" s="94" t="s">
        <v>224</v>
      </c>
      <c r="B32" s="95" t="s">
        <v>225</v>
      </c>
      <c r="C32" s="90" t="s">
        <v>416</v>
      </c>
      <c r="D32" s="126">
        <f t="shared" ref="D32:L32" si="2">D33</f>
        <v>0</v>
      </c>
      <c r="E32" s="126">
        <f t="shared" si="2"/>
        <v>0</v>
      </c>
      <c r="F32" s="126">
        <f t="shared" si="2"/>
        <v>0</v>
      </c>
      <c r="G32" s="126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6">
        <f t="shared" si="2"/>
        <v>0</v>
      </c>
      <c r="L32" s="126">
        <f t="shared" si="2"/>
        <v>0.3</v>
      </c>
      <c r="M32" s="126">
        <f>M33</f>
        <v>6.4600000000000005E-2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0</v>
      </c>
      <c r="AT32" s="126">
        <v>0</v>
      </c>
      <c r="AU32" s="126">
        <v>0</v>
      </c>
      <c r="AV32" s="126">
        <v>0</v>
      </c>
      <c r="AW32" s="126">
        <v>0</v>
      </c>
      <c r="AX32" s="126">
        <v>0</v>
      </c>
      <c r="AY32" s="126">
        <v>0</v>
      </c>
      <c r="AZ32" s="126" t="e">
        <f>AZ33</f>
        <v>#REF!</v>
      </c>
      <c r="BA32" s="126" t="e">
        <f>BA33</f>
        <v>#REF!</v>
      </c>
      <c r="BB32" s="126">
        <v>0</v>
      </c>
      <c r="BC32" s="126">
        <v>0</v>
      </c>
    </row>
    <row r="33" spans="1:55" s="11" customFormat="1" ht="47.25">
      <c r="A33" s="94" t="s">
        <v>283</v>
      </c>
      <c r="B33" s="95" t="s">
        <v>427</v>
      </c>
      <c r="C33" s="90" t="s">
        <v>416</v>
      </c>
      <c r="D33" s="126">
        <f t="shared" ref="D33:L33" si="3">D34+D43</f>
        <v>0</v>
      </c>
      <c r="E33" s="126">
        <f t="shared" si="3"/>
        <v>0</v>
      </c>
      <c r="F33" s="126">
        <f t="shared" si="3"/>
        <v>0</v>
      </c>
      <c r="G33" s="126">
        <f t="shared" si="3"/>
        <v>0</v>
      </c>
      <c r="H33" s="126">
        <f t="shared" si="3"/>
        <v>0</v>
      </c>
      <c r="I33" s="126">
        <f t="shared" si="3"/>
        <v>0</v>
      </c>
      <c r="J33" s="126">
        <f t="shared" si="3"/>
        <v>0</v>
      </c>
      <c r="K33" s="126">
        <f t="shared" si="3"/>
        <v>0</v>
      </c>
      <c r="L33" s="126">
        <f t="shared" si="3"/>
        <v>0.3</v>
      </c>
      <c r="M33" s="126">
        <f>M34+M43</f>
        <v>6.4600000000000005E-2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0</v>
      </c>
      <c r="AT33" s="126">
        <v>0</v>
      </c>
      <c r="AU33" s="126">
        <v>0</v>
      </c>
      <c r="AV33" s="126">
        <v>0</v>
      </c>
      <c r="AW33" s="126">
        <v>0</v>
      </c>
      <c r="AX33" s="126">
        <v>0</v>
      </c>
      <c r="AY33" s="126">
        <v>0</v>
      </c>
      <c r="AZ33" s="126" t="e">
        <f>AZ34+AZ43</f>
        <v>#REF!</v>
      </c>
      <c r="BA33" s="126" t="e">
        <f>BA34+BA43</f>
        <v>#REF!</v>
      </c>
      <c r="BB33" s="126">
        <v>0</v>
      </c>
      <c r="BC33" s="126">
        <v>0</v>
      </c>
    </row>
    <row r="34" spans="1:55" s="11" customFormat="1" ht="78.75">
      <c r="A34" s="94" t="s">
        <v>821</v>
      </c>
      <c r="B34" s="95" t="s">
        <v>428</v>
      </c>
      <c r="C34" s="90" t="s">
        <v>416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f>L35</f>
        <v>0.3</v>
      </c>
      <c r="M34" s="126">
        <f>M35</f>
        <v>6.4600000000000005E-2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6">
        <v>0</v>
      </c>
      <c r="AY34" s="126">
        <v>0</v>
      </c>
      <c r="AZ34" s="126">
        <f>AZ35</f>
        <v>0.37820159999999997</v>
      </c>
      <c r="BA34" s="126">
        <f>BA35</f>
        <v>0.11681159599999999</v>
      </c>
      <c r="BB34" s="126">
        <v>0</v>
      </c>
      <c r="BC34" s="126">
        <v>0</v>
      </c>
    </row>
    <row r="35" spans="1:55" s="11" customFormat="1" ht="141.75">
      <c r="A35" s="94" t="s">
        <v>823</v>
      </c>
      <c r="B35" s="98" t="s">
        <v>429</v>
      </c>
      <c r="C35" s="90" t="s">
        <v>226</v>
      </c>
      <c r="D35" s="125">
        <v>0</v>
      </c>
      <c r="E35" s="125">
        <v>0</v>
      </c>
      <c r="F35" s="125">
        <v>0</v>
      </c>
      <c r="G35" s="125">
        <f>G36+G37+G38+G39+G40</f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0.3</v>
      </c>
      <c r="M35" s="125">
        <f>SUM(M36:M42)</f>
        <v>6.4600000000000005E-2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f>SUM(AZ36:AZ41)+'10'!G26</f>
        <v>0.37820159999999997</v>
      </c>
      <c r="BA35" s="125">
        <f>SUM(BA36:BA42)</f>
        <v>0.11681159599999999</v>
      </c>
      <c r="BB35" s="125">
        <v>0</v>
      </c>
      <c r="BC35" s="125">
        <v>0</v>
      </c>
    </row>
    <row r="36" spans="1:55" s="11" customFormat="1" ht="82.5" customHeight="1">
      <c r="A36" s="94"/>
      <c r="B36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6" s="90" t="s">
        <v>416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f>'14'!L34</f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f>'10'!G28</f>
        <v>0</v>
      </c>
      <c r="BA36" s="125">
        <f>'10'!H28</f>
        <v>0</v>
      </c>
      <c r="BB36" s="125">
        <v>0</v>
      </c>
      <c r="BC36" s="125">
        <v>0</v>
      </c>
    </row>
    <row r="37" spans="1:55" s="11" customFormat="1" ht="94.5">
      <c r="A37" s="94"/>
      <c r="B37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7" s="90" t="s">
        <v>416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f>'14'!L35</f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f>'10'!G29</f>
        <v>0</v>
      </c>
      <c r="BA37" s="125">
        <f>'10'!H29</f>
        <v>0</v>
      </c>
      <c r="BB37" s="125">
        <v>0</v>
      </c>
      <c r="BC37" s="125">
        <v>0</v>
      </c>
    </row>
    <row r="38" spans="1:55" s="11" customFormat="1" ht="94.5">
      <c r="A38" s="94"/>
      <c r="B38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8" s="90" t="s">
        <v>416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f>'14'!L36</f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f>'10'!G30</f>
        <v>0</v>
      </c>
      <c r="BA38" s="125">
        <f>'10'!H30</f>
        <v>0</v>
      </c>
      <c r="BB38" s="125">
        <v>0</v>
      </c>
      <c r="BC38" s="125">
        <v>0</v>
      </c>
    </row>
    <row r="39" spans="1:55" s="11" customFormat="1" ht="78.75">
      <c r="A39" s="94"/>
      <c r="B39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9" s="90" t="s">
        <v>416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f>'14'!L37</f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f>'10'!G31</f>
        <v>0</v>
      </c>
      <c r="BA39" s="125">
        <f>'10'!H31</f>
        <v>0</v>
      </c>
      <c r="BB39" s="125">
        <v>0</v>
      </c>
      <c r="BC39" s="125">
        <v>0</v>
      </c>
    </row>
    <row r="40" spans="1:55" s="11" customFormat="1" ht="78.75">
      <c r="A40" s="94"/>
      <c r="B40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40" s="90" t="s">
        <v>416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f>'14'!L38</f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f>'10'!G32</f>
        <v>0</v>
      </c>
      <c r="BA40" s="125">
        <f>'10'!H32</f>
        <v>0</v>
      </c>
      <c r="BB40" s="125">
        <v>0</v>
      </c>
      <c r="BC40" s="125">
        <v>0</v>
      </c>
    </row>
    <row r="41" spans="1:55" s="11" customFormat="1" ht="94.5">
      <c r="A41" s="94"/>
      <c r="B41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41" s="90" t="s">
        <v>416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f>'14'!L39</f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f>'10'!G33</f>
        <v>0</v>
      </c>
      <c r="BA41" s="125">
        <f>'10'!H33</f>
        <v>0</v>
      </c>
      <c r="BB41" s="125">
        <v>0</v>
      </c>
      <c r="BC41" s="125">
        <v>0</v>
      </c>
    </row>
    <row r="42" spans="1:55" s="11" customFormat="1" ht="110.25">
      <c r="A42" s="94"/>
      <c r="B42" s="98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42" s="90" t="s">
        <v>416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f>'14'!L40</f>
        <v>6.4600000000000005E-2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f>'10'!G34</f>
        <v>8.8311600000000004E-2</v>
      </c>
      <c r="BA42" s="125">
        <f>'10'!H34</f>
        <v>0.11681159599999999</v>
      </c>
      <c r="BB42" s="125">
        <v>0</v>
      </c>
      <c r="BC42" s="125">
        <v>0</v>
      </c>
    </row>
    <row r="43" spans="1:55" s="11" customFormat="1" ht="78.75">
      <c r="A43" s="94" t="s">
        <v>826</v>
      </c>
      <c r="B43" s="95" t="s">
        <v>430</v>
      </c>
      <c r="C43" s="90" t="str">
        <f>'10'!C36</f>
        <v>J_МСК_19</v>
      </c>
      <c r="D43" s="126">
        <v>0</v>
      </c>
      <c r="E43" s="126">
        <f>SUM(E60:E70)</f>
        <v>0</v>
      </c>
      <c r="F43" s="126">
        <f t="shared" ref="F43:K43" si="4">SUM(F60:F70)</f>
        <v>0</v>
      </c>
      <c r="G43" s="126">
        <f t="shared" si="4"/>
        <v>0</v>
      </c>
      <c r="H43" s="126">
        <f t="shared" si="4"/>
        <v>0</v>
      </c>
      <c r="I43" s="126">
        <f t="shared" si="4"/>
        <v>0</v>
      </c>
      <c r="J43" s="126">
        <f t="shared" si="4"/>
        <v>0</v>
      </c>
      <c r="K43" s="126">
        <f t="shared" si="4"/>
        <v>0</v>
      </c>
      <c r="L43" s="126">
        <f>SUM(L60:L70)</f>
        <v>0</v>
      </c>
      <c r="M43" s="126">
        <f>SUM(M60:M70)</f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26">
        <v>0</v>
      </c>
      <c r="AM43" s="126">
        <v>0</v>
      </c>
      <c r="AN43" s="126">
        <v>0</v>
      </c>
      <c r="AO43" s="126">
        <v>0</v>
      </c>
      <c r="AP43" s="126">
        <v>0</v>
      </c>
      <c r="AQ43" s="126">
        <v>0</v>
      </c>
      <c r="AR43" s="126">
        <v>0</v>
      </c>
      <c r="AS43" s="126">
        <v>0</v>
      </c>
      <c r="AT43" s="126">
        <v>0</v>
      </c>
      <c r="AU43" s="126">
        <v>0</v>
      </c>
      <c r="AV43" s="126">
        <v>0</v>
      </c>
      <c r="AW43" s="126">
        <v>0</v>
      </c>
      <c r="AX43" s="126">
        <v>0</v>
      </c>
      <c r="AY43" s="126">
        <v>0</v>
      </c>
      <c r="AZ43" s="126" t="e">
        <f>SUM(AZ60:AZ70)</f>
        <v>#REF!</v>
      </c>
      <c r="BA43" s="126" t="e">
        <f>SUM(BA60:BA70)</f>
        <v>#REF!</v>
      </c>
      <c r="BB43" s="126">
        <v>0</v>
      </c>
      <c r="BC43" s="126">
        <v>0</v>
      </c>
    </row>
    <row r="44" spans="1:55" s="11" customFormat="1" ht="63" hidden="1">
      <c r="A44" s="94" t="s">
        <v>828</v>
      </c>
      <c r="B44" s="95" t="s">
        <v>431</v>
      </c>
      <c r="C44" s="90" t="s">
        <v>416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v>0</v>
      </c>
      <c r="AO44" s="126">
        <v>0</v>
      </c>
      <c r="AP44" s="126">
        <v>0</v>
      </c>
      <c r="AQ44" s="126">
        <v>0</v>
      </c>
      <c r="AR44" s="126">
        <v>0</v>
      </c>
      <c r="AS44" s="126">
        <v>0</v>
      </c>
      <c r="AT44" s="126">
        <v>0</v>
      </c>
      <c r="AU44" s="126">
        <v>0</v>
      </c>
      <c r="AV44" s="126">
        <v>0</v>
      </c>
      <c r="AW44" s="126">
        <v>0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</row>
    <row r="45" spans="1:55" s="11" customFormat="1" ht="47.25" hidden="1">
      <c r="A45" s="94" t="s">
        <v>284</v>
      </c>
      <c r="B45" s="95" t="s">
        <v>432</v>
      </c>
      <c r="C45" s="90" t="s">
        <v>416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v>0</v>
      </c>
      <c r="AO45" s="126">
        <v>0</v>
      </c>
      <c r="AP45" s="126">
        <v>0</v>
      </c>
      <c r="AQ45" s="126">
        <v>0</v>
      </c>
      <c r="AR45" s="126">
        <v>0</v>
      </c>
      <c r="AS45" s="126">
        <v>0</v>
      </c>
      <c r="AT45" s="126">
        <v>0</v>
      </c>
      <c r="AU45" s="126">
        <v>0</v>
      </c>
      <c r="AV45" s="126">
        <v>0</v>
      </c>
      <c r="AW45" s="126">
        <v>0</v>
      </c>
      <c r="AX45" s="126">
        <v>0</v>
      </c>
      <c r="AY45" s="126">
        <v>0</v>
      </c>
      <c r="AZ45" s="126">
        <v>0</v>
      </c>
      <c r="BA45" s="126">
        <v>0</v>
      </c>
      <c r="BB45" s="126">
        <v>0</v>
      </c>
      <c r="BC45" s="126">
        <v>0</v>
      </c>
    </row>
    <row r="46" spans="1:55" s="11" customFormat="1" ht="78.75" hidden="1">
      <c r="A46" s="94" t="s">
        <v>848</v>
      </c>
      <c r="B46" s="95" t="s">
        <v>433</v>
      </c>
      <c r="C46" s="90" t="s">
        <v>416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R46" s="126">
        <v>0</v>
      </c>
      <c r="AS46" s="126">
        <v>0</v>
      </c>
      <c r="AT46" s="126">
        <v>0</v>
      </c>
      <c r="AU46" s="126">
        <v>0</v>
      </c>
      <c r="AV46" s="126">
        <v>0</v>
      </c>
      <c r="AW46" s="126">
        <v>0</v>
      </c>
      <c r="AX46" s="126">
        <v>0</v>
      </c>
      <c r="AY46" s="126">
        <v>0</v>
      </c>
      <c r="AZ46" s="126">
        <v>0</v>
      </c>
      <c r="BA46" s="126">
        <v>0</v>
      </c>
      <c r="BB46" s="126">
        <v>0</v>
      </c>
      <c r="BC46" s="126">
        <v>0</v>
      </c>
    </row>
    <row r="47" spans="1:55" s="11" customFormat="1" ht="47.25" hidden="1">
      <c r="A47" s="94" t="s">
        <v>849</v>
      </c>
      <c r="B47" s="95" t="s">
        <v>434</v>
      </c>
      <c r="C47" s="90" t="s">
        <v>416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6">
        <v>0</v>
      </c>
      <c r="AQ47" s="126">
        <v>0</v>
      </c>
      <c r="AR47" s="126">
        <v>0</v>
      </c>
      <c r="AS47" s="126">
        <v>0</v>
      </c>
      <c r="AT47" s="126">
        <v>0</v>
      </c>
      <c r="AU47" s="126">
        <v>0</v>
      </c>
      <c r="AV47" s="126">
        <v>0</v>
      </c>
      <c r="AW47" s="126">
        <v>0</v>
      </c>
      <c r="AX47" s="126">
        <v>0</v>
      </c>
      <c r="AY47" s="126">
        <v>0</v>
      </c>
      <c r="AZ47" s="126">
        <v>0</v>
      </c>
      <c r="BA47" s="126">
        <v>0</v>
      </c>
      <c r="BB47" s="126">
        <v>0</v>
      </c>
      <c r="BC47" s="126">
        <v>0</v>
      </c>
    </row>
    <row r="48" spans="1:55" s="11" customFormat="1" ht="63" hidden="1">
      <c r="A48" s="94" t="s">
        <v>285</v>
      </c>
      <c r="B48" s="95" t="s">
        <v>227</v>
      </c>
      <c r="C48" s="90" t="s">
        <v>416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v>0</v>
      </c>
      <c r="AO48" s="126">
        <v>0</v>
      </c>
      <c r="AP48" s="126">
        <v>0</v>
      </c>
      <c r="AQ48" s="126">
        <v>0</v>
      </c>
      <c r="AR48" s="126">
        <v>0</v>
      </c>
      <c r="AS48" s="126">
        <v>0</v>
      </c>
      <c r="AT48" s="126">
        <v>0</v>
      </c>
      <c r="AU48" s="126">
        <v>0</v>
      </c>
      <c r="AV48" s="126">
        <v>0</v>
      </c>
      <c r="AW48" s="126">
        <v>0</v>
      </c>
      <c r="AX48" s="126">
        <v>0</v>
      </c>
      <c r="AY48" s="126">
        <v>0</v>
      </c>
      <c r="AZ48" s="126">
        <v>0</v>
      </c>
      <c r="BA48" s="126">
        <v>0</v>
      </c>
      <c r="BB48" s="126">
        <v>0</v>
      </c>
      <c r="BC48" s="126">
        <v>0</v>
      </c>
    </row>
    <row r="49" spans="1:55" s="11" customFormat="1" ht="47.25" hidden="1">
      <c r="A49" s="94" t="s">
        <v>435</v>
      </c>
      <c r="B49" s="95" t="s">
        <v>228</v>
      </c>
      <c r="C49" s="90" t="s">
        <v>416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v>0</v>
      </c>
      <c r="AO49" s="126">
        <v>0</v>
      </c>
      <c r="AP49" s="126">
        <v>0</v>
      </c>
      <c r="AQ49" s="126">
        <v>0</v>
      </c>
      <c r="AR49" s="126">
        <v>0</v>
      </c>
      <c r="AS49" s="126">
        <v>0</v>
      </c>
      <c r="AT49" s="126">
        <v>0</v>
      </c>
      <c r="AU49" s="126">
        <v>0</v>
      </c>
      <c r="AV49" s="126">
        <v>0</v>
      </c>
      <c r="AW49" s="126">
        <v>0</v>
      </c>
      <c r="AX49" s="126">
        <v>0</v>
      </c>
      <c r="AY49" s="126">
        <v>0</v>
      </c>
      <c r="AZ49" s="126">
        <v>0</v>
      </c>
      <c r="BA49" s="126">
        <v>0</v>
      </c>
      <c r="BB49" s="126">
        <v>0</v>
      </c>
      <c r="BC49" s="126">
        <v>0</v>
      </c>
    </row>
    <row r="50" spans="1:55" s="11" customFormat="1" ht="126" hidden="1">
      <c r="A50" s="94" t="s">
        <v>435</v>
      </c>
      <c r="B50" s="95" t="s">
        <v>229</v>
      </c>
      <c r="C50" s="90" t="s">
        <v>416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v>0</v>
      </c>
      <c r="AO50" s="126">
        <v>0</v>
      </c>
      <c r="AP50" s="126">
        <v>0</v>
      </c>
      <c r="AQ50" s="126">
        <v>0</v>
      </c>
      <c r="AR50" s="126">
        <v>0</v>
      </c>
      <c r="AS50" s="126">
        <v>0</v>
      </c>
      <c r="AT50" s="126">
        <v>0</v>
      </c>
      <c r="AU50" s="126">
        <v>0</v>
      </c>
      <c r="AV50" s="126">
        <v>0</v>
      </c>
      <c r="AW50" s="126">
        <v>0</v>
      </c>
      <c r="AX50" s="126">
        <v>0</v>
      </c>
      <c r="AY50" s="126">
        <v>0</v>
      </c>
      <c r="AZ50" s="126">
        <v>0</v>
      </c>
      <c r="BA50" s="126">
        <v>0</v>
      </c>
      <c r="BB50" s="126">
        <v>0</v>
      </c>
      <c r="BC50" s="126">
        <v>0</v>
      </c>
    </row>
    <row r="51" spans="1:55" s="11" customFormat="1" ht="110.25" hidden="1">
      <c r="A51" s="94" t="s">
        <v>435</v>
      </c>
      <c r="B51" s="95" t="s">
        <v>230</v>
      </c>
      <c r="C51" s="90" t="s">
        <v>416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R51" s="126">
        <v>0</v>
      </c>
      <c r="AS51" s="126">
        <v>0</v>
      </c>
      <c r="AT51" s="126">
        <v>0</v>
      </c>
      <c r="AU51" s="126">
        <v>0</v>
      </c>
      <c r="AV51" s="126">
        <v>0</v>
      </c>
      <c r="AW51" s="126">
        <v>0</v>
      </c>
      <c r="AX51" s="126">
        <v>0</v>
      </c>
      <c r="AY51" s="126">
        <v>0</v>
      </c>
      <c r="AZ51" s="126">
        <v>0</v>
      </c>
      <c r="BA51" s="126">
        <v>0</v>
      </c>
      <c r="BB51" s="126">
        <v>0</v>
      </c>
      <c r="BC51" s="126">
        <v>0</v>
      </c>
    </row>
    <row r="52" spans="1:55" s="11" customFormat="1" ht="110.25" hidden="1">
      <c r="A52" s="94" t="s">
        <v>435</v>
      </c>
      <c r="B52" s="95" t="s">
        <v>231</v>
      </c>
      <c r="C52" s="90" t="s">
        <v>416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v>0</v>
      </c>
      <c r="AO52" s="126">
        <v>0</v>
      </c>
      <c r="AP52" s="126">
        <v>0</v>
      </c>
      <c r="AQ52" s="126">
        <v>0</v>
      </c>
      <c r="AR52" s="126">
        <v>0</v>
      </c>
      <c r="AS52" s="126">
        <v>0</v>
      </c>
      <c r="AT52" s="126">
        <v>0</v>
      </c>
      <c r="AU52" s="126">
        <v>0</v>
      </c>
      <c r="AV52" s="126">
        <v>0</v>
      </c>
      <c r="AW52" s="126">
        <v>0</v>
      </c>
      <c r="AX52" s="126">
        <v>0</v>
      </c>
      <c r="AY52" s="126">
        <v>0</v>
      </c>
      <c r="AZ52" s="126">
        <v>0</v>
      </c>
      <c r="BA52" s="126">
        <v>0</v>
      </c>
      <c r="BB52" s="126">
        <v>0</v>
      </c>
      <c r="BC52" s="126">
        <v>0</v>
      </c>
    </row>
    <row r="53" spans="1:55" s="11" customFormat="1" ht="47.25" hidden="1">
      <c r="A53" s="94" t="s">
        <v>436</v>
      </c>
      <c r="B53" s="95" t="s">
        <v>228</v>
      </c>
      <c r="C53" s="90" t="s">
        <v>416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0</v>
      </c>
      <c r="AT53" s="126">
        <v>0</v>
      </c>
      <c r="AU53" s="126">
        <v>0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</row>
    <row r="54" spans="1:55" s="11" customFormat="1" ht="126" hidden="1">
      <c r="A54" s="94" t="s">
        <v>436</v>
      </c>
      <c r="B54" s="95" t="s">
        <v>229</v>
      </c>
      <c r="C54" s="90" t="s">
        <v>416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v>0</v>
      </c>
      <c r="AO54" s="126"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v>0</v>
      </c>
      <c r="AZ54" s="126">
        <v>0</v>
      </c>
      <c r="BA54" s="126">
        <v>0</v>
      </c>
      <c r="BB54" s="126">
        <v>0</v>
      </c>
      <c r="BC54" s="126">
        <v>0</v>
      </c>
    </row>
    <row r="55" spans="1:55" s="11" customFormat="1" ht="110.25" hidden="1">
      <c r="A55" s="94" t="s">
        <v>436</v>
      </c>
      <c r="B55" s="95" t="s">
        <v>230</v>
      </c>
      <c r="C55" s="90" t="s">
        <v>416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  <c r="AM55" s="126">
        <v>0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0</v>
      </c>
      <c r="AT55" s="126"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v>0</v>
      </c>
      <c r="AZ55" s="126">
        <v>0</v>
      </c>
      <c r="BA55" s="126">
        <v>0</v>
      </c>
      <c r="BB55" s="126">
        <v>0</v>
      </c>
      <c r="BC55" s="126">
        <v>0</v>
      </c>
    </row>
    <row r="56" spans="1:55" s="11" customFormat="1" ht="110.25" hidden="1">
      <c r="A56" s="94" t="s">
        <v>436</v>
      </c>
      <c r="B56" s="95" t="s">
        <v>232</v>
      </c>
      <c r="C56" s="90" t="s">
        <v>416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v>0</v>
      </c>
      <c r="AO56" s="126"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</row>
    <row r="57" spans="1:55" s="11" customFormat="1" ht="94.5" hidden="1">
      <c r="A57" s="94" t="s">
        <v>437</v>
      </c>
      <c r="B57" s="95" t="s">
        <v>438</v>
      </c>
      <c r="C57" s="90" t="s">
        <v>416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0</v>
      </c>
      <c r="AQ57" s="126">
        <v>0</v>
      </c>
      <c r="AR57" s="126">
        <v>0</v>
      </c>
      <c r="AS57" s="126">
        <v>0</v>
      </c>
      <c r="AT57" s="126">
        <v>0</v>
      </c>
      <c r="AU57" s="126">
        <v>0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</row>
    <row r="58" spans="1:55" s="11" customFormat="1" ht="78.75" hidden="1">
      <c r="A58" s="94" t="s">
        <v>439</v>
      </c>
      <c r="B58" s="95" t="s">
        <v>233</v>
      </c>
      <c r="C58" s="90" t="s">
        <v>416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</row>
    <row r="59" spans="1:55" s="11" customFormat="1" ht="78.75" hidden="1">
      <c r="A59" s="94" t="s">
        <v>440</v>
      </c>
      <c r="B59" s="95" t="s">
        <v>441</v>
      </c>
      <c r="C59" s="90" t="s">
        <v>416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v>0</v>
      </c>
      <c r="AO59" s="126">
        <v>0</v>
      </c>
      <c r="AP59" s="126">
        <v>0</v>
      </c>
      <c r="AQ59" s="126">
        <v>0</v>
      </c>
      <c r="AR59" s="126">
        <v>0</v>
      </c>
      <c r="AS59" s="126">
        <v>0</v>
      </c>
      <c r="AT59" s="126">
        <v>0</v>
      </c>
      <c r="AU59" s="126">
        <v>0</v>
      </c>
      <c r="AV59" s="126">
        <v>0</v>
      </c>
      <c r="AW59" s="126">
        <v>0</v>
      </c>
      <c r="AX59" s="126">
        <v>0</v>
      </c>
      <c r="AY59" s="126">
        <v>0</v>
      </c>
      <c r="AZ59" s="126">
        <v>0</v>
      </c>
      <c r="BA59" s="126">
        <v>0</v>
      </c>
      <c r="BB59" s="126">
        <v>0</v>
      </c>
      <c r="BC59" s="126">
        <v>0</v>
      </c>
    </row>
    <row r="60" spans="1:55" s="11" customFormat="1">
      <c r="A60" s="94"/>
      <c r="B60" s="95">
        <f>'10'!B37</f>
        <v>0</v>
      </c>
      <c r="C60" s="90" t="s">
        <v>416</v>
      </c>
      <c r="D60" s="126">
        <v>0</v>
      </c>
      <c r="E60" s="126">
        <f>'14'!J43</f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f>'14'!L43</f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26">
        <v>0</v>
      </c>
      <c r="AM60" s="126">
        <v>0</v>
      </c>
      <c r="AN60" s="126">
        <v>0</v>
      </c>
      <c r="AO60" s="126">
        <v>0</v>
      </c>
      <c r="AP60" s="126">
        <v>0</v>
      </c>
      <c r="AQ60" s="126">
        <v>0</v>
      </c>
      <c r="AR60" s="126">
        <v>0</v>
      </c>
      <c r="AS60" s="126">
        <v>0</v>
      </c>
      <c r="AT60" s="126">
        <v>0</v>
      </c>
      <c r="AU60" s="126">
        <v>0</v>
      </c>
      <c r="AV60" s="126">
        <v>0</v>
      </c>
      <c r="AW60" s="126">
        <v>0</v>
      </c>
      <c r="AX60" s="126">
        <v>0</v>
      </c>
      <c r="AY60" s="126">
        <v>0</v>
      </c>
      <c r="AZ60" s="126">
        <f>'10'!G37</f>
        <v>0</v>
      </c>
      <c r="BA60" s="126">
        <f>'10'!H37</f>
        <v>0</v>
      </c>
      <c r="BB60" s="126">
        <v>0</v>
      </c>
      <c r="BC60" s="126">
        <v>0</v>
      </c>
    </row>
    <row r="61" spans="1:55" s="11" customFormat="1">
      <c r="A61" s="94"/>
      <c r="B61" s="95">
        <f>'10'!B38</f>
        <v>0</v>
      </c>
      <c r="C61" s="90" t="s">
        <v>416</v>
      </c>
      <c r="D61" s="126">
        <v>0</v>
      </c>
      <c r="E61" s="126">
        <f>'14'!J44</f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f>'14'!L44</f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v>0</v>
      </c>
      <c r="AO61" s="126">
        <v>0</v>
      </c>
      <c r="AP61" s="126">
        <v>0</v>
      </c>
      <c r="AQ61" s="126">
        <v>0</v>
      </c>
      <c r="AR61" s="126">
        <v>0</v>
      </c>
      <c r="AS61" s="126">
        <v>0</v>
      </c>
      <c r="AT61" s="126">
        <v>0</v>
      </c>
      <c r="AU61" s="126">
        <v>0</v>
      </c>
      <c r="AV61" s="126">
        <v>0</v>
      </c>
      <c r="AW61" s="126">
        <v>0</v>
      </c>
      <c r="AX61" s="126">
        <v>0</v>
      </c>
      <c r="AY61" s="126">
        <v>0</v>
      </c>
      <c r="AZ61" s="126">
        <f>'10'!G38</f>
        <v>0</v>
      </c>
      <c r="BA61" s="126">
        <f>'10'!H38</f>
        <v>0</v>
      </c>
      <c r="BB61" s="126">
        <v>0</v>
      </c>
      <c r="BC61" s="126">
        <v>0</v>
      </c>
    </row>
    <row r="62" spans="1:55" s="11" customFormat="1">
      <c r="A62" s="94"/>
      <c r="B62" s="95">
        <f>'10'!B39</f>
        <v>0</v>
      </c>
      <c r="C62" s="90" t="s">
        <v>416</v>
      </c>
      <c r="D62" s="126">
        <v>0</v>
      </c>
      <c r="E62" s="126">
        <f>'14'!J45</f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f>'14'!L45</f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v>0</v>
      </c>
      <c r="AZ62" s="126">
        <f>'10'!G39</f>
        <v>0</v>
      </c>
      <c r="BA62" s="126">
        <f>'10'!H39</f>
        <v>0</v>
      </c>
      <c r="BB62" s="126">
        <v>0</v>
      </c>
      <c r="BC62" s="126">
        <v>0</v>
      </c>
    </row>
    <row r="63" spans="1:55" s="11" customFormat="1" ht="54" customHeight="1">
      <c r="A63" s="94"/>
      <c r="B63" s="95">
        <f>'10'!B40</f>
        <v>0</v>
      </c>
      <c r="C63" s="90" t="s">
        <v>416</v>
      </c>
      <c r="D63" s="126">
        <v>0</v>
      </c>
      <c r="E63" s="126">
        <f>'14'!J46</f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f>'14'!G46</f>
        <v>0</v>
      </c>
      <c r="M63" s="126">
        <f>'13'!AR42</f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v>0</v>
      </c>
      <c r="AO63" s="126">
        <v>0</v>
      </c>
      <c r="AP63" s="126">
        <v>0</v>
      </c>
      <c r="AQ63" s="126">
        <v>0</v>
      </c>
      <c r="AR63" s="126">
        <v>0</v>
      </c>
      <c r="AS63" s="126">
        <v>0</v>
      </c>
      <c r="AT63" s="126">
        <v>0</v>
      </c>
      <c r="AU63" s="126">
        <v>0</v>
      </c>
      <c r="AV63" s="126">
        <v>0</v>
      </c>
      <c r="AW63" s="126">
        <v>0</v>
      </c>
      <c r="AX63" s="126">
        <v>0</v>
      </c>
      <c r="AY63" s="126">
        <v>0</v>
      </c>
      <c r="AZ63" s="126">
        <f>'10'!G40</f>
        <v>0</v>
      </c>
      <c r="BA63" s="126">
        <f>'10'!H40</f>
        <v>0</v>
      </c>
      <c r="BB63" s="126">
        <v>0</v>
      </c>
      <c r="BC63" s="126">
        <v>0</v>
      </c>
    </row>
    <row r="64" spans="1:55" s="11" customFormat="1" ht="85.5" customHeight="1">
      <c r="A64" s="94"/>
      <c r="B64" s="95">
        <f>'10'!B41</f>
        <v>0</v>
      </c>
      <c r="C64" s="90" t="s">
        <v>416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f>'14'!G47</f>
        <v>0</v>
      </c>
      <c r="M64" s="126">
        <f>'13'!AR43</f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0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v>0</v>
      </c>
      <c r="AO64" s="126">
        <v>0</v>
      </c>
      <c r="AP64" s="126">
        <v>0</v>
      </c>
      <c r="AQ64" s="126">
        <v>0</v>
      </c>
      <c r="AR64" s="126">
        <v>0</v>
      </c>
      <c r="AS64" s="126">
        <v>0</v>
      </c>
      <c r="AT64" s="126">
        <v>0</v>
      </c>
      <c r="AU64" s="126">
        <v>0</v>
      </c>
      <c r="AV64" s="126">
        <v>0</v>
      </c>
      <c r="AW64" s="126">
        <v>0</v>
      </c>
      <c r="AX64" s="126">
        <v>0</v>
      </c>
      <c r="AY64" s="126">
        <v>0</v>
      </c>
      <c r="AZ64" s="126">
        <f>'10'!G41</f>
        <v>0</v>
      </c>
      <c r="BA64" s="126">
        <f>'10'!H41</f>
        <v>0</v>
      </c>
      <c r="BB64" s="126">
        <v>0</v>
      </c>
      <c r="BC64" s="126">
        <v>0</v>
      </c>
    </row>
    <row r="65" spans="1:55" s="11" customFormat="1" ht="93.75" customHeight="1">
      <c r="A65" s="94"/>
      <c r="B65" s="95" t="str">
        <f>'10'!B42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65" s="90" t="s">
        <v>416</v>
      </c>
      <c r="D65" s="126">
        <v>0</v>
      </c>
      <c r="E65" s="126">
        <f>'14'!J48</f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f>'14'!G48</f>
        <v>0</v>
      </c>
      <c r="M65" s="126">
        <f>'13'!AR44</f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v>0</v>
      </c>
      <c r="AO65" s="126">
        <v>0</v>
      </c>
      <c r="AP65" s="126">
        <v>0</v>
      </c>
      <c r="AQ65" s="126">
        <v>0</v>
      </c>
      <c r="AR65" s="126">
        <v>0</v>
      </c>
      <c r="AS65" s="126">
        <v>0</v>
      </c>
      <c r="AT65" s="126">
        <v>0</v>
      </c>
      <c r="AU65" s="126">
        <v>0</v>
      </c>
      <c r="AV65" s="126">
        <v>0</v>
      </c>
      <c r="AW65" s="126">
        <v>0</v>
      </c>
      <c r="AX65" s="126">
        <v>0</v>
      </c>
      <c r="AY65" s="126">
        <v>0</v>
      </c>
      <c r="AZ65" s="126">
        <f>'10'!G42</f>
        <v>0</v>
      </c>
      <c r="BA65" s="126">
        <f>'10'!H42</f>
        <v>3.375831E-2</v>
      </c>
      <c r="BB65" s="126">
        <v>0</v>
      </c>
      <c r="BC65" s="126">
        <v>0</v>
      </c>
    </row>
    <row r="66" spans="1:55" s="11" customFormat="1" ht="84" customHeight="1">
      <c r="A66" s="94"/>
      <c r="B66" s="95">
        <f>'10'!B43</f>
        <v>0</v>
      </c>
      <c r="C66" s="90" t="s">
        <v>416</v>
      </c>
      <c r="D66" s="126">
        <v>0</v>
      </c>
      <c r="E66" s="126">
        <f>'14'!J49</f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f>'14'!G49</f>
        <v>0</v>
      </c>
      <c r="M66" s="126">
        <f>'13'!AR45</f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v>0</v>
      </c>
      <c r="AO66" s="126">
        <v>0</v>
      </c>
      <c r="AP66" s="126">
        <v>0</v>
      </c>
      <c r="AQ66" s="126">
        <v>0</v>
      </c>
      <c r="AR66" s="126">
        <v>0</v>
      </c>
      <c r="AS66" s="126">
        <v>0</v>
      </c>
      <c r="AT66" s="126">
        <v>0</v>
      </c>
      <c r="AU66" s="126">
        <v>0</v>
      </c>
      <c r="AV66" s="126">
        <v>0</v>
      </c>
      <c r="AW66" s="126">
        <v>0</v>
      </c>
      <c r="AX66" s="126">
        <v>0</v>
      </c>
      <c r="AY66" s="126">
        <v>0</v>
      </c>
      <c r="AZ66" s="126">
        <f>'10'!G43</f>
        <v>0</v>
      </c>
      <c r="BA66" s="126">
        <f>'10'!H43</f>
        <v>0</v>
      </c>
      <c r="BB66" s="126">
        <v>0</v>
      </c>
      <c r="BC66" s="126">
        <v>0</v>
      </c>
    </row>
    <row r="67" spans="1:55" s="11" customFormat="1" ht="113.25" customHeight="1">
      <c r="A67" s="94"/>
      <c r="B67" s="95" t="str">
        <f>'10'!B44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67" s="90" t="s">
        <v>416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f>'14'!G50</f>
        <v>0</v>
      </c>
      <c r="M67" s="126">
        <f>'13'!AR46</f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v>0</v>
      </c>
      <c r="AO67" s="126">
        <v>0</v>
      </c>
      <c r="AP67" s="126">
        <v>0</v>
      </c>
      <c r="AQ67" s="126">
        <v>0</v>
      </c>
      <c r="AR67" s="126">
        <v>0</v>
      </c>
      <c r="AS67" s="126">
        <v>0</v>
      </c>
      <c r="AT67" s="126">
        <v>0</v>
      </c>
      <c r="AU67" s="126">
        <v>0</v>
      </c>
      <c r="AV67" s="126">
        <v>0</v>
      </c>
      <c r="AW67" s="126">
        <v>0</v>
      </c>
      <c r="AX67" s="126">
        <v>0</v>
      </c>
      <c r="AY67" s="126">
        <v>0</v>
      </c>
      <c r="AZ67" s="126">
        <f>'10'!G44</f>
        <v>0</v>
      </c>
      <c r="BA67" s="126">
        <f>'10'!H44</f>
        <v>0.32245657</v>
      </c>
      <c r="BB67" s="126">
        <v>0</v>
      </c>
      <c r="BC67" s="126">
        <v>0</v>
      </c>
    </row>
    <row r="68" spans="1:55" s="11" customFormat="1" ht="117" customHeight="1">
      <c r="A68" s="94"/>
      <c r="B68" s="95" t="e">
        <f>'10'!#REF!</f>
        <v>#REF!</v>
      </c>
      <c r="C68" s="90" t="s">
        <v>416</v>
      </c>
      <c r="D68" s="126">
        <v>0</v>
      </c>
      <c r="E68" s="126">
        <f>'14'!J51</f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f>'14'!G51</f>
        <v>0</v>
      </c>
      <c r="M68" s="126">
        <f>'13'!AR47</f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v>0</v>
      </c>
      <c r="AO68" s="126">
        <v>0</v>
      </c>
      <c r="AP68" s="126">
        <v>0</v>
      </c>
      <c r="AQ68" s="126">
        <v>0</v>
      </c>
      <c r="AR68" s="126">
        <v>0</v>
      </c>
      <c r="AS68" s="126">
        <v>0</v>
      </c>
      <c r="AT68" s="126">
        <v>0</v>
      </c>
      <c r="AU68" s="126">
        <v>0</v>
      </c>
      <c r="AV68" s="126">
        <v>0</v>
      </c>
      <c r="AW68" s="126">
        <v>0</v>
      </c>
      <c r="AX68" s="126">
        <v>0</v>
      </c>
      <c r="AY68" s="126">
        <v>0</v>
      </c>
      <c r="AZ68" s="126" t="e">
        <f>'10'!#REF!</f>
        <v>#REF!</v>
      </c>
      <c r="BA68" s="126" t="e">
        <f>'10'!#REF!</f>
        <v>#REF!</v>
      </c>
      <c r="BB68" s="126">
        <v>0</v>
      </c>
      <c r="BC68" s="126">
        <v>0</v>
      </c>
    </row>
    <row r="69" spans="1:55" s="11" customFormat="1" ht="96.75" customHeight="1">
      <c r="A69" s="94"/>
      <c r="B69" s="95" t="e">
        <f>'10'!#REF!</f>
        <v>#REF!</v>
      </c>
      <c r="C69" s="90" t="s">
        <v>416</v>
      </c>
      <c r="D69" s="126">
        <v>0</v>
      </c>
      <c r="E69" s="126">
        <f>'14'!J52</f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f>'14'!G52</f>
        <v>0</v>
      </c>
      <c r="M69" s="126">
        <f>'13'!AR48</f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v>0</v>
      </c>
      <c r="AO69" s="126">
        <v>0</v>
      </c>
      <c r="AP69" s="126">
        <v>0</v>
      </c>
      <c r="AQ69" s="126">
        <v>0</v>
      </c>
      <c r="AR69" s="126">
        <v>0</v>
      </c>
      <c r="AS69" s="126">
        <v>0</v>
      </c>
      <c r="AT69" s="126">
        <v>0</v>
      </c>
      <c r="AU69" s="126">
        <v>0</v>
      </c>
      <c r="AV69" s="126">
        <v>0</v>
      </c>
      <c r="AW69" s="126">
        <v>0</v>
      </c>
      <c r="AX69" s="126">
        <v>0</v>
      </c>
      <c r="AY69" s="126">
        <v>0</v>
      </c>
      <c r="AZ69" s="126" t="e">
        <f>'10'!#REF!</f>
        <v>#REF!</v>
      </c>
      <c r="BA69" s="126" t="e">
        <f>'10'!#REF!</f>
        <v>#REF!</v>
      </c>
      <c r="BB69" s="126">
        <v>0</v>
      </c>
      <c r="BC69" s="126">
        <v>0</v>
      </c>
    </row>
    <row r="70" spans="1:55" s="11" customFormat="1" ht="56.25" customHeight="1">
      <c r="A70" s="94"/>
      <c r="B70" s="95" t="str">
        <f>'10'!B45</f>
        <v>Строительство ЛЭП-10 кВ, ЛЭП-0,4 кВ, ТП 10/0,4кВ для электроснабжения НК-Бетон</v>
      </c>
      <c r="C70" s="90" t="s">
        <v>416</v>
      </c>
      <c r="D70" s="126">
        <v>0</v>
      </c>
      <c r="E70" s="126">
        <f>'14'!J58</f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f>'14'!G58</f>
        <v>0</v>
      </c>
      <c r="M70" s="126">
        <f>'13'!AR49</f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v>0</v>
      </c>
      <c r="AO70" s="126">
        <v>0</v>
      </c>
      <c r="AP70" s="126">
        <v>0</v>
      </c>
      <c r="AQ70" s="126">
        <v>0</v>
      </c>
      <c r="AR70" s="126">
        <v>0</v>
      </c>
      <c r="AS70" s="126">
        <v>0</v>
      </c>
      <c r="AT70" s="126">
        <v>0</v>
      </c>
      <c r="AU70" s="126">
        <v>0</v>
      </c>
      <c r="AV70" s="126">
        <v>0</v>
      </c>
      <c r="AW70" s="126">
        <v>0</v>
      </c>
      <c r="AX70" s="126">
        <v>0</v>
      </c>
      <c r="AY70" s="126">
        <v>0</v>
      </c>
      <c r="AZ70" s="126">
        <f>'10'!G45</f>
        <v>0</v>
      </c>
      <c r="BA70" s="126">
        <f>'10'!H45</f>
        <v>1.2435809</v>
      </c>
      <c r="BB70" s="126">
        <v>0</v>
      </c>
      <c r="BC70" s="126">
        <v>0</v>
      </c>
    </row>
    <row r="71" spans="1:55" s="11" customFormat="1" ht="47.25">
      <c r="A71" s="100" t="s">
        <v>442</v>
      </c>
      <c r="B71" s="101" t="s">
        <v>443</v>
      </c>
      <c r="C71" s="102" t="s">
        <v>416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f>Z72+Z80</f>
        <v>6</v>
      </c>
      <c r="AA71" s="127">
        <f>AA72</f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7">
        <v>0</v>
      </c>
      <c r="AH71" s="127">
        <v>0</v>
      </c>
      <c r="AI71" s="127">
        <v>0</v>
      </c>
      <c r="AJ71" s="127">
        <v>0</v>
      </c>
      <c r="AK71" s="127">
        <v>0</v>
      </c>
      <c r="AL71" s="127">
        <v>0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7">
        <v>0</v>
      </c>
      <c r="AU71" s="127">
        <v>0</v>
      </c>
      <c r="AV71" s="127">
        <v>0</v>
      </c>
      <c r="AW71" s="127">
        <v>0</v>
      </c>
      <c r="AX71" s="127">
        <v>0</v>
      </c>
      <c r="AY71" s="127">
        <v>0</v>
      </c>
      <c r="AZ71" s="127">
        <f>AZ72+AZ85</f>
        <v>3.77463616</v>
      </c>
      <c r="BA71" s="127">
        <f>BA72+BA85</f>
        <v>0</v>
      </c>
      <c r="BB71" s="127">
        <v>0</v>
      </c>
      <c r="BC71" s="127">
        <v>0</v>
      </c>
    </row>
    <row r="72" spans="1:55" s="11" customFormat="1" ht="78.75">
      <c r="A72" s="103" t="s">
        <v>380</v>
      </c>
      <c r="B72" s="104" t="s">
        <v>234</v>
      </c>
      <c r="C72" s="105" t="s">
        <v>416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f>Z73</f>
        <v>6</v>
      </c>
      <c r="AA72" s="128">
        <f>AA76</f>
        <v>0</v>
      </c>
      <c r="AB72" s="128">
        <v>0</v>
      </c>
      <c r="AC72" s="128">
        <v>0</v>
      </c>
      <c r="AD72" s="128">
        <v>0</v>
      </c>
      <c r="AE72" s="128">
        <v>0</v>
      </c>
      <c r="AF72" s="128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8">
        <v>0</v>
      </c>
      <c r="AU72" s="128">
        <v>0</v>
      </c>
      <c r="AV72" s="128">
        <v>0</v>
      </c>
      <c r="AW72" s="128">
        <v>0</v>
      </c>
      <c r="AX72" s="128">
        <v>0</v>
      </c>
      <c r="AY72" s="128">
        <v>0</v>
      </c>
      <c r="AZ72" s="128">
        <f>AZ73</f>
        <v>1.061161</v>
      </c>
      <c r="BA72" s="128">
        <f>BA73</f>
        <v>0</v>
      </c>
      <c r="BB72" s="128">
        <v>0</v>
      </c>
      <c r="BC72" s="128">
        <v>0</v>
      </c>
    </row>
    <row r="73" spans="1:55" s="11" customFormat="1" ht="31.5">
      <c r="A73" s="100" t="s">
        <v>854</v>
      </c>
      <c r="B73" s="101" t="s">
        <v>444</v>
      </c>
      <c r="C73" s="102" t="s">
        <v>416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f>Z75+Z77</f>
        <v>6</v>
      </c>
      <c r="AA73" s="127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7">
        <v>0</v>
      </c>
      <c r="AI73" s="127">
        <v>0</v>
      </c>
      <c r="AJ73" s="127">
        <v>0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R73" s="127">
        <v>0</v>
      </c>
      <c r="AS73" s="127">
        <v>0</v>
      </c>
      <c r="AT73" s="127">
        <v>0</v>
      </c>
      <c r="AU73" s="127">
        <v>0</v>
      </c>
      <c r="AV73" s="127">
        <v>0</v>
      </c>
      <c r="AW73" s="127">
        <v>0</v>
      </c>
      <c r="AX73" s="127">
        <v>0</v>
      </c>
      <c r="AY73" s="127">
        <v>0</v>
      </c>
      <c r="AZ73" s="127">
        <f>SUM(AZ74:AZ77)</f>
        <v>1.061161</v>
      </c>
      <c r="BA73" s="127">
        <f>SUM(BA74:BA77)</f>
        <v>0</v>
      </c>
      <c r="BB73" s="127">
        <v>0</v>
      </c>
      <c r="BC73" s="127">
        <v>0</v>
      </c>
    </row>
    <row r="74" spans="1:55" s="11" customFormat="1" ht="63">
      <c r="A74" s="108" t="s">
        <v>854</v>
      </c>
      <c r="B74" s="109" t="s">
        <v>235</v>
      </c>
      <c r="C74" s="110" t="s">
        <v>236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117">
        <v>0</v>
      </c>
      <c r="AQ74" s="117">
        <v>0</v>
      </c>
      <c r="AR74" s="117">
        <v>0</v>
      </c>
      <c r="AS74" s="117">
        <v>0</v>
      </c>
      <c r="AT74" s="117">
        <v>0</v>
      </c>
      <c r="AU74" s="117">
        <v>0</v>
      </c>
      <c r="AV74" s="117">
        <v>0</v>
      </c>
      <c r="AW74" s="117">
        <v>0</v>
      </c>
      <c r="AX74" s="117">
        <v>0</v>
      </c>
      <c r="AY74" s="117">
        <v>0</v>
      </c>
      <c r="AZ74" s="117">
        <f>'10'!G69</f>
        <v>0</v>
      </c>
      <c r="BA74" s="117">
        <f>'10'!H69</f>
        <v>0</v>
      </c>
      <c r="BB74" s="117">
        <v>0</v>
      </c>
      <c r="BC74" s="117">
        <v>0</v>
      </c>
    </row>
    <row r="75" spans="1:55" s="11" customFormat="1" ht="47.25" hidden="1">
      <c r="A75" s="108" t="s">
        <v>854</v>
      </c>
      <c r="B75" s="109" t="s">
        <v>237</v>
      </c>
      <c r="C75" s="110" t="s">
        <v>238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1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17">
        <v>0</v>
      </c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117">
        <v>0</v>
      </c>
      <c r="AQ75" s="117">
        <v>0</v>
      </c>
      <c r="AR75" s="117">
        <v>0</v>
      </c>
      <c r="AS75" s="117">
        <v>0</v>
      </c>
      <c r="AT75" s="117">
        <v>0</v>
      </c>
      <c r="AU75" s="117">
        <v>0</v>
      </c>
      <c r="AV75" s="117">
        <v>0</v>
      </c>
      <c r="AW75" s="117">
        <v>0</v>
      </c>
      <c r="AX75" s="117">
        <v>0</v>
      </c>
      <c r="AY75" s="117">
        <v>0</v>
      </c>
      <c r="AZ75" s="117">
        <v>0</v>
      </c>
      <c r="BA75" s="117">
        <v>0</v>
      </c>
      <c r="BB75" s="117">
        <v>0</v>
      </c>
      <c r="BC75" s="117">
        <v>0</v>
      </c>
    </row>
    <row r="76" spans="1:55" s="11" customFormat="1" ht="63" hidden="1">
      <c r="A76" s="108" t="s">
        <v>854</v>
      </c>
      <c r="B76" s="109" t="s">
        <v>239</v>
      </c>
      <c r="C76" s="110" t="s">
        <v>240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17">
        <v>0</v>
      </c>
      <c r="AK76" s="117">
        <v>0</v>
      </c>
      <c r="AL76" s="117">
        <v>0</v>
      </c>
      <c r="AM76" s="117">
        <v>0</v>
      </c>
      <c r="AN76" s="117">
        <v>0</v>
      </c>
      <c r="AO76" s="117">
        <v>0</v>
      </c>
      <c r="AP76" s="117">
        <v>0</v>
      </c>
      <c r="AQ76" s="117">
        <v>0</v>
      </c>
      <c r="AR76" s="117">
        <v>0</v>
      </c>
      <c r="AS76" s="117">
        <v>0</v>
      </c>
      <c r="AT76" s="117">
        <v>0</v>
      </c>
      <c r="AU76" s="117">
        <v>0</v>
      </c>
      <c r="AV76" s="117">
        <v>0</v>
      </c>
      <c r="AW76" s="117">
        <v>0</v>
      </c>
      <c r="AX76" s="117">
        <v>0</v>
      </c>
      <c r="AY76" s="117">
        <v>0</v>
      </c>
      <c r="AZ76" s="117">
        <v>0</v>
      </c>
      <c r="BA76" s="117">
        <v>0</v>
      </c>
      <c r="BB76" s="117">
        <v>0</v>
      </c>
      <c r="BC76" s="117">
        <v>0</v>
      </c>
    </row>
    <row r="77" spans="1:55" s="11" customFormat="1" ht="63">
      <c r="A77" s="108" t="s">
        <v>854</v>
      </c>
      <c r="B77" s="109" t="s">
        <v>241</v>
      </c>
      <c r="C77" s="110" t="s">
        <v>242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>
        <v>0</v>
      </c>
      <c r="W77" s="117">
        <v>0</v>
      </c>
      <c r="X77" s="117">
        <v>0</v>
      </c>
      <c r="Y77" s="117">
        <v>0</v>
      </c>
      <c r="Z77" s="117">
        <v>5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v>0</v>
      </c>
      <c r="AI77" s="117">
        <v>0</v>
      </c>
      <c r="AJ77" s="117">
        <v>0</v>
      </c>
      <c r="AK77" s="117">
        <v>0</v>
      </c>
      <c r="AL77" s="117">
        <v>0</v>
      </c>
      <c r="AM77" s="117">
        <v>0</v>
      </c>
      <c r="AN77" s="117">
        <v>0</v>
      </c>
      <c r="AO77" s="117">
        <v>0</v>
      </c>
      <c r="AP77" s="117">
        <v>0</v>
      </c>
      <c r="AQ77" s="117">
        <v>0</v>
      </c>
      <c r="AR77" s="117">
        <v>0</v>
      </c>
      <c r="AS77" s="117">
        <v>0</v>
      </c>
      <c r="AT77" s="117">
        <v>0</v>
      </c>
      <c r="AU77" s="117">
        <v>0</v>
      </c>
      <c r="AV77" s="117">
        <v>0</v>
      </c>
      <c r="AW77" s="117">
        <v>0</v>
      </c>
      <c r="AX77" s="117">
        <v>0</v>
      </c>
      <c r="AY77" s="117">
        <v>0</v>
      </c>
      <c r="AZ77" s="117">
        <f>'10'!G71</f>
        <v>1.061161</v>
      </c>
      <c r="BA77" s="117">
        <v>0</v>
      </c>
      <c r="BB77" s="117">
        <v>0</v>
      </c>
      <c r="BC77" s="117">
        <v>0</v>
      </c>
    </row>
    <row r="78" spans="1:55" s="11" customFormat="1" ht="47.25">
      <c r="A78" s="108" t="s">
        <v>854</v>
      </c>
      <c r="B78" s="109" t="s">
        <v>243</v>
      </c>
      <c r="C78" s="110" t="s">
        <v>244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7">
        <v>0</v>
      </c>
      <c r="AQ78" s="117">
        <v>0</v>
      </c>
      <c r="AR78" s="117">
        <v>0</v>
      </c>
      <c r="AS78" s="117">
        <v>0</v>
      </c>
      <c r="AT78" s="117">
        <v>0</v>
      </c>
      <c r="AU78" s="117">
        <v>0</v>
      </c>
      <c r="AV78" s="117">
        <v>0</v>
      </c>
      <c r="AW78" s="117">
        <v>0</v>
      </c>
      <c r="AX78" s="117">
        <v>0</v>
      </c>
      <c r="AY78" s="117">
        <v>0</v>
      </c>
      <c r="AZ78" s="117">
        <v>0</v>
      </c>
      <c r="BA78" s="117">
        <v>0</v>
      </c>
      <c r="BB78" s="117">
        <v>0</v>
      </c>
      <c r="BC78" s="117">
        <v>0</v>
      </c>
    </row>
    <row r="79" spans="1:55" s="11" customFormat="1" ht="63">
      <c r="A79" s="94" t="s">
        <v>859</v>
      </c>
      <c r="B79" s="95" t="s">
        <v>445</v>
      </c>
      <c r="C79" s="90" t="s">
        <v>416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0</v>
      </c>
      <c r="AM79" s="126">
        <v>0</v>
      </c>
      <c r="AN79" s="126">
        <v>0</v>
      </c>
      <c r="AO79" s="126">
        <v>0</v>
      </c>
      <c r="AP79" s="126">
        <v>0</v>
      </c>
      <c r="AQ79" s="126">
        <v>0</v>
      </c>
      <c r="AR79" s="126">
        <v>0</v>
      </c>
      <c r="AS79" s="126">
        <v>0</v>
      </c>
      <c r="AT79" s="126">
        <v>0</v>
      </c>
      <c r="AU79" s="126">
        <v>0</v>
      </c>
      <c r="AV79" s="126">
        <v>0</v>
      </c>
      <c r="AW79" s="126">
        <v>0</v>
      </c>
      <c r="AX79" s="126">
        <v>0</v>
      </c>
      <c r="AY79" s="126">
        <v>0</v>
      </c>
      <c r="AZ79" s="126">
        <v>0</v>
      </c>
      <c r="BA79" s="126">
        <v>0</v>
      </c>
      <c r="BB79" s="126">
        <v>0</v>
      </c>
      <c r="BC79" s="126">
        <v>0</v>
      </c>
    </row>
    <row r="80" spans="1:55" s="11" customFormat="1" ht="47.25">
      <c r="A80" s="100" t="s">
        <v>381</v>
      </c>
      <c r="B80" s="101" t="s">
        <v>446</v>
      </c>
      <c r="C80" s="102" t="s">
        <v>416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f>X81</f>
        <v>0</v>
      </c>
      <c r="Y80" s="127">
        <f>Y81</f>
        <v>0</v>
      </c>
      <c r="Z80" s="127">
        <f>Z81</f>
        <v>0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7">
        <v>0</v>
      </c>
      <c r="AI80" s="127">
        <v>0</v>
      </c>
      <c r="AJ80" s="127">
        <v>0</v>
      </c>
      <c r="AK80" s="127">
        <v>0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0</v>
      </c>
      <c r="AS80" s="127">
        <v>0</v>
      </c>
      <c r="AT80" s="127">
        <v>0</v>
      </c>
      <c r="AU80" s="127">
        <v>0</v>
      </c>
      <c r="AV80" s="127">
        <v>0</v>
      </c>
      <c r="AW80" s="127">
        <v>0</v>
      </c>
      <c r="AX80" s="127">
        <v>0</v>
      </c>
      <c r="AY80" s="127">
        <v>0</v>
      </c>
      <c r="AZ80" s="127">
        <f>AZ81</f>
        <v>2.7134751600000002</v>
      </c>
      <c r="BA80" s="127">
        <f>BA81</f>
        <v>0</v>
      </c>
      <c r="BB80" s="127">
        <v>0</v>
      </c>
      <c r="BC80" s="127">
        <v>0</v>
      </c>
    </row>
    <row r="81" spans="1:55" s="11" customFormat="1" ht="31.5">
      <c r="A81" s="94" t="s">
        <v>447</v>
      </c>
      <c r="B81" s="95" t="s">
        <v>448</v>
      </c>
      <c r="C81" s="90" t="s">
        <v>416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6">
        <v>0</v>
      </c>
      <c r="W81" s="126">
        <v>0</v>
      </c>
      <c r="X81" s="126">
        <f>X82+X83+X84</f>
        <v>0</v>
      </c>
      <c r="Y81" s="126">
        <f>Y82+Y83+Y84</f>
        <v>0</v>
      </c>
      <c r="Z81" s="126">
        <f>Z83</f>
        <v>0</v>
      </c>
      <c r="AA81" s="126">
        <v>0</v>
      </c>
      <c r="AB81" s="126">
        <v>0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>
        <v>0</v>
      </c>
      <c r="AJ81" s="126">
        <v>0</v>
      </c>
      <c r="AK81" s="126">
        <v>0</v>
      </c>
      <c r="AL81" s="126">
        <v>0</v>
      </c>
      <c r="AM81" s="126">
        <v>0</v>
      </c>
      <c r="AN81" s="126">
        <v>0</v>
      </c>
      <c r="AO81" s="126">
        <v>0</v>
      </c>
      <c r="AP81" s="126">
        <v>0</v>
      </c>
      <c r="AQ81" s="126">
        <v>0</v>
      </c>
      <c r="AR81" s="126">
        <v>0</v>
      </c>
      <c r="AS81" s="126">
        <v>0</v>
      </c>
      <c r="AT81" s="126">
        <v>0</v>
      </c>
      <c r="AU81" s="126">
        <v>0</v>
      </c>
      <c r="AV81" s="126">
        <v>0</v>
      </c>
      <c r="AW81" s="126">
        <v>0</v>
      </c>
      <c r="AX81" s="126">
        <v>0</v>
      </c>
      <c r="AY81" s="126">
        <v>0</v>
      </c>
      <c r="AZ81" s="126">
        <f>SUM(AZ82:AZ85)</f>
        <v>2.7134751600000002</v>
      </c>
      <c r="BA81" s="126">
        <f>SUM(BA82:BA85)</f>
        <v>0</v>
      </c>
      <c r="BB81" s="126">
        <v>0</v>
      </c>
      <c r="BC81" s="126">
        <v>0</v>
      </c>
    </row>
    <row r="82" spans="1:55" s="11" customFormat="1" ht="63" hidden="1">
      <c r="A82" s="108" t="s">
        <v>447</v>
      </c>
      <c r="B82" s="109" t="s">
        <v>245</v>
      </c>
      <c r="C82" s="110" t="s">
        <v>246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7">
        <v>0</v>
      </c>
      <c r="AQ82" s="117">
        <v>0</v>
      </c>
      <c r="AR82" s="117">
        <v>0</v>
      </c>
      <c r="AS82" s="117">
        <v>0</v>
      </c>
      <c r="AT82" s="117"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  <c r="BB82" s="117">
        <v>0</v>
      </c>
      <c r="BC82" s="117">
        <v>0</v>
      </c>
    </row>
    <row r="83" spans="1:55" s="11" customFormat="1" ht="31.5" hidden="1">
      <c r="A83" s="108" t="s">
        <v>447</v>
      </c>
      <c r="B83" s="111" t="s">
        <v>247</v>
      </c>
      <c r="C83" s="110" t="s">
        <v>248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0</v>
      </c>
      <c r="W83" s="129">
        <v>0</v>
      </c>
      <c r="X83" s="129">
        <v>0</v>
      </c>
      <c r="Y83" s="129">
        <v>0</v>
      </c>
      <c r="Z83" s="129">
        <v>0</v>
      </c>
      <c r="AA83" s="129">
        <v>0</v>
      </c>
      <c r="AB83" s="129">
        <v>0</v>
      </c>
      <c r="AC83" s="129">
        <v>0</v>
      </c>
      <c r="AD83" s="129">
        <v>0</v>
      </c>
      <c r="AE83" s="129">
        <v>0</v>
      </c>
      <c r="AF83" s="129">
        <v>0</v>
      </c>
      <c r="AG83" s="129">
        <v>0</v>
      </c>
      <c r="AH83" s="129">
        <v>0</v>
      </c>
      <c r="AI83" s="129">
        <v>0</v>
      </c>
      <c r="AJ83" s="129">
        <v>0</v>
      </c>
      <c r="AK83" s="129">
        <v>0</v>
      </c>
      <c r="AL83" s="129">
        <v>0</v>
      </c>
      <c r="AM83" s="129">
        <v>0</v>
      </c>
      <c r="AN83" s="129">
        <v>0</v>
      </c>
      <c r="AO83" s="129">
        <v>0</v>
      </c>
      <c r="AP83" s="129">
        <v>0</v>
      </c>
      <c r="AQ83" s="129">
        <v>0</v>
      </c>
      <c r="AR83" s="129">
        <v>0</v>
      </c>
      <c r="AS83" s="129">
        <v>0</v>
      </c>
      <c r="AT83" s="129">
        <v>0</v>
      </c>
      <c r="AU83" s="129">
        <v>0</v>
      </c>
      <c r="AV83" s="129">
        <v>0</v>
      </c>
      <c r="AW83" s="129">
        <v>0</v>
      </c>
      <c r="AX83" s="129">
        <v>0</v>
      </c>
      <c r="AY83" s="129">
        <v>0</v>
      </c>
      <c r="AZ83" s="129">
        <v>0</v>
      </c>
      <c r="BA83" s="129">
        <v>0</v>
      </c>
      <c r="BB83" s="129">
        <v>0</v>
      </c>
      <c r="BC83" s="129">
        <v>0</v>
      </c>
    </row>
    <row r="84" spans="1:55" s="11" customFormat="1" ht="63" hidden="1">
      <c r="A84" s="108" t="s">
        <v>453</v>
      </c>
      <c r="B84" s="112" t="s">
        <v>249</v>
      </c>
      <c r="C84" s="110" t="s">
        <v>250</v>
      </c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>
        <v>0</v>
      </c>
      <c r="AA84" s="130">
        <v>0</v>
      </c>
      <c r="AB84" s="130">
        <v>0</v>
      </c>
      <c r="AC84" s="130">
        <v>0</v>
      </c>
      <c r="AD84" s="130">
        <v>0</v>
      </c>
      <c r="AE84" s="130">
        <v>0</v>
      </c>
      <c r="AF84" s="130">
        <v>0</v>
      </c>
      <c r="AG84" s="130">
        <v>0</v>
      </c>
      <c r="AH84" s="130">
        <v>0</v>
      </c>
      <c r="AI84" s="130">
        <v>0</v>
      </c>
      <c r="AJ84" s="130">
        <v>0</v>
      </c>
      <c r="AK84" s="130">
        <v>0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</row>
    <row r="85" spans="1:55" s="11" customFormat="1" ht="78.75">
      <c r="A85" s="108" t="s">
        <v>977</v>
      </c>
      <c r="B85" s="112" t="str">
        <f>'10'!B80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5" s="110" t="str">
        <f>'10'!C80</f>
        <v>J_МСК_21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0">
        <v>0</v>
      </c>
      <c r="Z85" s="130">
        <v>0</v>
      </c>
      <c r="AA85" s="130">
        <v>0</v>
      </c>
      <c r="AB85" s="130">
        <v>0</v>
      </c>
      <c r="AC85" s="130">
        <v>0</v>
      </c>
      <c r="AD85" s="130">
        <v>0</v>
      </c>
      <c r="AE85" s="130">
        <v>0</v>
      </c>
      <c r="AF85" s="130">
        <v>0</v>
      </c>
      <c r="AG85" s="130">
        <v>0</v>
      </c>
      <c r="AH85" s="130">
        <v>0</v>
      </c>
      <c r="AI85" s="130">
        <v>0</v>
      </c>
      <c r="AJ85" s="130">
        <v>0</v>
      </c>
      <c r="AK85" s="130">
        <v>0</v>
      </c>
      <c r="AL85" s="130">
        <v>0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f>'10'!G80</f>
        <v>2.7134751600000002</v>
      </c>
      <c r="BA85" s="130">
        <f>'10'!H80</f>
        <v>0</v>
      </c>
      <c r="BB85" s="130">
        <v>0</v>
      </c>
      <c r="BC85" s="130">
        <v>0</v>
      </c>
    </row>
    <row r="86" spans="1:55" s="11" customFormat="1" ht="47.25">
      <c r="A86" s="94" t="s">
        <v>453</v>
      </c>
      <c r="B86" s="95" t="s">
        <v>454</v>
      </c>
      <c r="C86" s="90" t="s">
        <v>416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0</v>
      </c>
      <c r="AT86" s="126">
        <v>0</v>
      </c>
      <c r="AU86" s="126">
        <v>0</v>
      </c>
      <c r="AV86" s="126">
        <v>0</v>
      </c>
      <c r="AW86" s="126">
        <v>0</v>
      </c>
      <c r="AX86" s="126">
        <v>0</v>
      </c>
      <c r="AY86" s="126">
        <v>0</v>
      </c>
      <c r="AZ86" s="126">
        <v>0</v>
      </c>
      <c r="BA86" s="126">
        <v>0</v>
      </c>
      <c r="BB86" s="126">
        <v>0</v>
      </c>
      <c r="BC86" s="126">
        <v>0</v>
      </c>
    </row>
    <row r="87" spans="1:55" s="11" customFormat="1" ht="47.25">
      <c r="A87" s="100" t="s">
        <v>382</v>
      </c>
      <c r="B87" s="101" t="s">
        <v>455</v>
      </c>
      <c r="C87" s="102" t="s">
        <v>416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7">
        <v>0</v>
      </c>
      <c r="AI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0</v>
      </c>
      <c r="AS87" s="127">
        <v>0</v>
      </c>
      <c r="AT87" s="127">
        <v>0</v>
      </c>
      <c r="AU87" s="127">
        <v>0</v>
      </c>
      <c r="AV87" s="127">
        <v>0</v>
      </c>
      <c r="AW87" s="127">
        <v>0</v>
      </c>
      <c r="AX87" s="127">
        <v>0</v>
      </c>
      <c r="AY87" s="127">
        <v>0</v>
      </c>
      <c r="AZ87" s="127">
        <v>0</v>
      </c>
      <c r="BA87" s="127">
        <v>0</v>
      </c>
      <c r="BB87" s="127">
        <v>0</v>
      </c>
      <c r="BC87" s="127">
        <v>0</v>
      </c>
    </row>
    <row r="88" spans="1:55" s="11" customFormat="1" ht="47.25" hidden="1">
      <c r="A88" s="94" t="s">
        <v>869</v>
      </c>
      <c r="B88" s="95" t="s">
        <v>456</v>
      </c>
      <c r="C88" s="90" t="s">
        <v>416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26">
        <v>0</v>
      </c>
      <c r="AD88" s="126">
        <v>0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26">
        <v>0</v>
      </c>
      <c r="AM88" s="126">
        <v>0</v>
      </c>
      <c r="AN88" s="126">
        <v>0</v>
      </c>
      <c r="AO88" s="126">
        <v>0</v>
      </c>
      <c r="AP88" s="126">
        <v>0</v>
      </c>
      <c r="AQ88" s="126">
        <v>0</v>
      </c>
      <c r="AR88" s="126">
        <v>0</v>
      </c>
      <c r="AS88" s="126">
        <v>0</v>
      </c>
      <c r="AT88" s="126">
        <v>0</v>
      </c>
      <c r="AU88" s="126">
        <v>0</v>
      </c>
      <c r="AV88" s="126">
        <v>0</v>
      </c>
      <c r="AW88" s="126">
        <v>0</v>
      </c>
      <c r="AX88" s="126">
        <v>0</v>
      </c>
      <c r="AY88" s="126">
        <v>0</v>
      </c>
      <c r="AZ88" s="126">
        <v>0</v>
      </c>
      <c r="BA88" s="126">
        <v>0</v>
      </c>
      <c r="BB88" s="126">
        <v>0</v>
      </c>
      <c r="BC88" s="126">
        <v>0</v>
      </c>
    </row>
    <row r="89" spans="1:55" s="11" customFormat="1" ht="63" hidden="1">
      <c r="A89" s="108" t="s">
        <v>869</v>
      </c>
      <c r="B89" s="109" t="s">
        <v>251</v>
      </c>
      <c r="C89" s="110" t="s">
        <v>252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7">
        <v>0</v>
      </c>
      <c r="AQ89" s="117">
        <v>0</v>
      </c>
      <c r="AR89" s="117">
        <v>0</v>
      </c>
      <c r="AS89" s="117">
        <v>0</v>
      </c>
      <c r="AT89" s="117"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0</v>
      </c>
      <c r="AZ89" s="117">
        <v>0</v>
      </c>
      <c r="BA89" s="117">
        <v>0</v>
      </c>
      <c r="BB89" s="117">
        <v>0</v>
      </c>
      <c r="BC89" s="117">
        <v>0</v>
      </c>
    </row>
    <row r="90" spans="1:55" s="11" customFormat="1" ht="47.25" hidden="1">
      <c r="A90" s="94" t="s">
        <v>872</v>
      </c>
      <c r="B90" s="95" t="s">
        <v>457</v>
      </c>
      <c r="C90" s="90" t="s">
        <v>416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0</v>
      </c>
      <c r="AD90" s="126">
        <v>0</v>
      </c>
      <c r="AE90" s="126">
        <v>0</v>
      </c>
      <c r="AF90" s="126">
        <v>0</v>
      </c>
      <c r="AG90" s="126">
        <v>0</v>
      </c>
      <c r="AH90" s="126">
        <v>0</v>
      </c>
      <c r="AI90" s="126">
        <v>0</v>
      </c>
      <c r="AJ90" s="126">
        <v>0</v>
      </c>
      <c r="AK90" s="126">
        <v>0</v>
      </c>
      <c r="AL90" s="126">
        <v>0</v>
      </c>
      <c r="AM90" s="126">
        <v>0</v>
      </c>
      <c r="AN90" s="126">
        <v>0</v>
      </c>
      <c r="AO90" s="126">
        <v>0</v>
      </c>
      <c r="AP90" s="126">
        <v>0</v>
      </c>
      <c r="AQ90" s="126">
        <v>0</v>
      </c>
      <c r="AR90" s="126">
        <v>0</v>
      </c>
      <c r="AS90" s="126">
        <v>0</v>
      </c>
      <c r="AT90" s="126">
        <v>0</v>
      </c>
      <c r="AU90" s="126">
        <v>0</v>
      </c>
      <c r="AV90" s="126">
        <v>0</v>
      </c>
      <c r="AW90" s="126">
        <v>0</v>
      </c>
      <c r="AX90" s="126">
        <v>0</v>
      </c>
      <c r="AY90" s="126">
        <v>0</v>
      </c>
      <c r="AZ90" s="126">
        <v>0</v>
      </c>
      <c r="BA90" s="126">
        <v>0</v>
      </c>
      <c r="BB90" s="126">
        <v>0</v>
      </c>
      <c r="BC90" s="126">
        <v>0</v>
      </c>
    </row>
    <row r="91" spans="1:55" s="11" customFormat="1" ht="63" hidden="1">
      <c r="A91" s="108" t="s">
        <v>872</v>
      </c>
      <c r="B91" s="109" t="s">
        <v>253</v>
      </c>
      <c r="C91" s="110" t="s">
        <v>254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0</v>
      </c>
      <c r="AA91" s="117">
        <v>0</v>
      </c>
      <c r="AB91" s="117">
        <v>0</v>
      </c>
      <c r="AC91" s="117">
        <v>0</v>
      </c>
      <c r="AD91" s="117">
        <v>0</v>
      </c>
      <c r="AE91" s="117">
        <v>0</v>
      </c>
      <c r="AF91" s="117">
        <v>0</v>
      </c>
      <c r="AG91" s="117">
        <v>0</v>
      </c>
      <c r="AH91" s="117">
        <v>0</v>
      </c>
      <c r="AI91" s="117">
        <v>0</v>
      </c>
      <c r="AJ91" s="117">
        <v>0</v>
      </c>
      <c r="AK91" s="117">
        <v>0</v>
      </c>
      <c r="AL91" s="117">
        <v>0</v>
      </c>
      <c r="AM91" s="117">
        <v>0</v>
      </c>
      <c r="AN91" s="117">
        <v>0</v>
      </c>
      <c r="AO91" s="117">
        <v>0</v>
      </c>
      <c r="AP91" s="117">
        <v>0</v>
      </c>
      <c r="AQ91" s="117">
        <v>0</v>
      </c>
      <c r="AR91" s="117">
        <v>0</v>
      </c>
      <c r="AS91" s="117">
        <v>0</v>
      </c>
      <c r="AT91" s="117">
        <v>0</v>
      </c>
      <c r="AU91" s="117">
        <v>0</v>
      </c>
      <c r="AV91" s="117">
        <v>0</v>
      </c>
      <c r="AW91" s="117">
        <v>0</v>
      </c>
      <c r="AX91" s="117">
        <v>0</v>
      </c>
      <c r="AY91" s="117">
        <v>0</v>
      </c>
      <c r="AZ91" s="117">
        <v>0</v>
      </c>
      <c r="BA91" s="117">
        <v>0</v>
      </c>
      <c r="BB91" s="117">
        <v>0</v>
      </c>
      <c r="BC91" s="117">
        <v>0</v>
      </c>
    </row>
    <row r="92" spans="1:55" s="11" customFormat="1" ht="31.5" hidden="1">
      <c r="A92" s="94" t="s">
        <v>873</v>
      </c>
      <c r="B92" s="95" t="s">
        <v>458</v>
      </c>
      <c r="C92" s="90" t="s">
        <v>416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26">
        <v>0</v>
      </c>
      <c r="AA92" s="126">
        <v>0</v>
      </c>
      <c r="AB92" s="126">
        <v>0</v>
      </c>
      <c r="AC92" s="126">
        <v>0</v>
      </c>
      <c r="AD92" s="126">
        <v>0</v>
      </c>
      <c r="AE92" s="126">
        <v>0</v>
      </c>
      <c r="AF92" s="126">
        <v>0</v>
      </c>
      <c r="AG92" s="126">
        <v>0</v>
      </c>
      <c r="AH92" s="126">
        <v>0</v>
      </c>
      <c r="AI92" s="126">
        <v>0</v>
      </c>
      <c r="AJ92" s="126">
        <v>0</v>
      </c>
      <c r="AK92" s="126">
        <v>0</v>
      </c>
      <c r="AL92" s="126">
        <v>0</v>
      </c>
      <c r="AM92" s="126">
        <v>0</v>
      </c>
      <c r="AN92" s="126">
        <v>0</v>
      </c>
      <c r="AO92" s="126">
        <v>0</v>
      </c>
      <c r="AP92" s="126">
        <v>0</v>
      </c>
      <c r="AQ92" s="126">
        <v>0</v>
      </c>
      <c r="AR92" s="126">
        <v>0</v>
      </c>
      <c r="AS92" s="126">
        <v>0</v>
      </c>
      <c r="AT92" s="126">
        <v>0</v>
      </c>
      <c r="AU92" s="126">
        <v>0</v>
      </c>
      <c r="AV92" s="126">
        <v>0</v>
      </c>
      <c r="AW92" s="126">
        <v>0</v>
      </c>
      <c r="AX92" s="126">
        <v>0</v>
      </c>
      <c r="AY92" s="126">
        <v>0</v>
      </c>
      <c r="AZ92" s="126">
        <v>0</v>
      </c>
      <c r="BA92" s="126">
        <v>0</v>
      </c>
      <c r="BB92" s="126">
        <v>0</v>
      </c>
      <c r="BC92" s="126">
        <v>0</v>
      </c>
    </row>
    <row r="93" spans="1:55" s="11" customFormat="1" ht="47.25" hidden="1">
      <c r="A93" s="94" t="s">
        <v>874</v>
      </c>
      <c r="B93" s="95" t="s">
        <v>459</v>
      </c>
      <c r="C93" s="90" t="s">
        <v>416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v>0</v>
      </c>
      <c r="AO93" s="126">
        <v>0</v>
      </c>
      <c r="AP93" s="126">
        <v>0</v>
      </c>
      <c r="AQ93" s="126">
        <v>0</v>
      </c>
      <c r="AR93" s="126">
        <v>0</v>
      </c>
      <c r="AS93" s="126">
        <v>0</v>
      </c>
      <c r="AT93" s="126">
        <v>0</v>
      </c>
      <c r="AU93" s="126">
        <v>0</v>
      </c>
      <c r="AV93" s="126">
        <v>0</v>
      </c>
      <c r="AW93" s="126">
        <v>0</v>
      </c>
      <c r="AX93" s="126">
        <v>0</v>
      </c>
      <c r="AY93" s="126">
        <v>0</v>
      </c>
      <c r="AZ93" s="126">
        <v>0</v>
      </c>
      <c r="BA93" s="126">
        <v>0</v>
      </c>
      <c r="BB93" s="126">
        <v>0</v>
      </c>
      <c r="BC93" s="126">
        <v>0</v>
      </c>
    </row>
    <row r="94" spans="1:55" s="11" customFormat="1" ht="63" hidden="1">
      <c r="A94" s="94" t="s">
        <v>875</v>
      </c>
      <c r="B94" s="95" t="s">
        <v>460</v>
      </c>
      <c r="C94" s="110" t="s">
        <v>416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  <c r="AC94" s="126">
        <v>0</v>
      </c>
      <c r="AD94" s="126">
        <v>0</v>
      </c>
      <c r="AE94" s="126">
        <v>0</v>
      </c>
      <c r="AF94" s="126">
        <v>0</v>
      </c>
      <c r="AG94" s="126">
        <v>0</v>
      </c>
      <c r="AH94" s="126">
        <v>0</v>
      </c>
      <c r="AI94" s="126">
        <v>0</v>
      </c>
      <c r="AJ94" s="126">
        <v>0</v>
      </c>
      <c r="AK94" s="126">
        <v>0</v>
      </c>
      <c r="AL94" s="126">
        <v>0</v>
      </c>
      <c r="AM94" s="126">
        <v>0</v>
      </c>
      <c r="AN94" s="126">
        <v>0</v>
      </c>
      <c r="AO94" s="126">
        <v>0</v>
      </c>
      <c r="AP94" s="126">
        <v>0</v>
      </c>
      <c r="AQ94" s="126">
        <v>0</v>
      </c>
      <c r="AR94" s="126">
        <v>0</v>
      </c>
      <c r="AS94" s="126">
        <v>0</v>
      </c>
      <c r="AT94" s="126">
        <v>0</v>
      </c>
      <c r="AU94" s="126">
        <v>0</v>
      </c>
      <c r="AV94" s="126">
        <v>0</v>
      </c>
      <c r="AW94" s="126">
        <v>0</v>
      </c>
      <c r="AX94" s="126">
        <v>0</v>
      </c>
      <c r="AY94" s="126">
        <v>0</v>
      </c>
      <c r="AZ94" s="126">
        <v>0</v>
      </c>
      <c r="BA94" s="126">
        <v>0</v>
      </c>
      <c r="BB94" s="126">
        <v>0</v>
      </c>
      <c r="BC94" s="126">
        <v>0</v>
      </c>
    </row>
    <row r="95" spans="1:55" s="11" customFormat="1" ht="63" hidden="1">
      <c r="A95" s="94" t="s">
        <v>876</v>
      </c>
      <c r="B95" s="95" t="s">
        <v>461</v>
      </c>
      <c r="C95" s="90" t="s">
        <v>416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v>0</v>
      </c>
      <c r="AO95" s="126">
        <v>0</v>
      </c>
      <c r="AP95" s="126">
        <v>0</v>
      </c>
      <c r="AQ95" s="126">
        <v>0</v>
      </c>
      <c r="AR95" s="126">
        <v>0</v>
      </c>
      <c r="AS95" s="126">
        <v>0</v>
      </c>
      <c r="AT95" s="126">
        <v>0</v>
      </c>
      <c r="AU95" s="126">
        <v>0</v>
      </c>
      <c r="AV95" s="126">
        <v>0</v>
      </c>
      <c r="AW95" s="126">
        <v>0</v>
      </c>
      <c r="AX95" s="126">
        <v>0</v>
      </c>
      <c r="AY95" s="126">
        <v>0</v>
      </c>
      <c r="AZ95" s="126">
        <v>0</v>
      </c>
      <c r="BA95" s="126">
        <v>0</v>
      </c>
      <c r="BB95" s="126">
        <v>0</v>
      </c>
      <c r="BC95" s="126">
        <v>0</v>
      </c>
    </row>
    <row r="96" spans="1:55" s="11" customFormat="1" ht="47.25" hidden="1">
      <c r="A96" s="94" t="s">
        <v>877</v>
      </c>
      <c r="B96" s="95" t="s">
        <v>462</v>
      </c>
      <c r="C96" s="90" t="s">
        <v>416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26">
        <v>0</v>
      </c>
      <c r="AM96" s="126">
        <v>0</v>
      </c>
      <c r="AN96" s="126">
        <v>0</v>
      </c>
      <c r="AO96" s="126">
        <v>0</v>
      </c>
      <c r="AP96" s="126">
        <v>0</v>
      </c>
      <c r="AQ96" s="126">
        <v>0</v>
      </c>
      <c r="AR96" s="126">
        <v>0</v>
      </c>
      <c r="AS96" s="126">
        <v>0</v>
      </c>
      <c r="AT96" s="126">
        <v>0</v>
      </c>
      <c r="AU96" s="126">
        <v>0</v>
      </c>
      <c r="AV96" s="126">
        <v>0</v>
      </c>
      <c r="AW96" s="126">
        <v>0</v>
      </c>
      <c r="AX96" s="126">
        <v>0</v>
      </c>
      <c r="AY96" s="126">
        <v>0</v>
      </c>
      <c r="AZ96" s="126">
        <v>0</v>
      </c>
      <c r="BA96" s="126">
        <v>0</v>
      </c>
      <c r="BB96" s="126">
        <v>0</v>
      </c>
      <c r="BC96" s="126">
        <v>0</v>
      </c>
    </row>
    <row r="97" spans="1:55" s="11" customFormat="1" ht="63" hidden="1">
      <c r="A97" s="94" t="s">
        <v>463</v>
      </c>
      <c r="B97" s="95" t="s">
        <v>464</v>
      </c>
      <c r="C97" s="90" t="s">
        <v>416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v>0</v>
      </c>
      <c r="AO97" s="126">
        <v>0</v>
      </c>
      <c r="AP97" s="126">
        <v>0</v>
      </c>
      <c r="AQ97" s="126">
        <v>0</v>
      </c>
      <c r="AR97" s="126">
        <v>0</v>
      </c>
      <c r="AS97" s="126">
        <v>0</v>
      </c>
      <c r="AT97" s="126">
        <v>0</v>
      </c>
      <c r="AU97" s="126">
        <v>0</v>
      </c>
      <c r="AV97" s="126">
        <v>0</v>
      </c>
      <c r="AW97" s="126">
        <v>0</v>
      </c>
      <c r="AX97" s="126">
        <v>0</v>
      </c>
      <c r="AY97" s="126">
        <v>0</v>
      </c>
      <c r="AZ97" s="126">
        <v>0</v>
      </c>
      <c r="BA97" s="126">
        <v>0</v>
      </c>
      <c r="BB97" s="126">
        <v>0</v>
      </c>
      <c r="BC97" s="126">
        <v>0</v>
      </c>
    </row>
    <row r="98" spans="1:55" s="11" customFormat="1" ht="63" hidden="1">
      <c r="A98" s="94" t="s">
        <v>465</v>
      </c>
      <c r="B98" s="95" t="s">
        <v>466</v>
      </c>
      <c r="C98" s="90" t="s">
        <v>416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6">
        <v>0</v>
      </c>
      <c r="AB98" s="126">
        <v>0</v>
      </c>
      <c r="AC98" s="126">
        <v>0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26">
        <v>0</v>
      </c>
      <c r="AM98" s="126">
        <v>0</v>
      </c>
      <c r="AN98" s="126">
        <v>0</v>
      </c>
      <c r="AO98" s="126">
        <v>0</v>
      </c>
      <c r="AP98" s="126">
        <v>0</v>
      </c>
      <c r="AQ98" s="126">
        <v>0</v>
      </c>
      <c r="AR98" s="126">
        <v>0</v>
      </c>
      <c r="AS98" s="126">
        <v>0</v>
      </c>
      <c r="AT98" s="126">
        <v>0</v>
      </c>
      <c r="AU98" s="126">
        <v>0</v>
      </c>
      <c r="AV98" s="126">
        <v>0</v>
      </c>
      <c r="AW98" s="126">
        <v>0</v>
      </c>
      <c r="AX98" s="126">
        <v>0</v>
      </c>
      <c r="AY98" s="126">
        <v>0</v>
      </c>
      <c r="AZ98" s="126">
        <v>0</v>
      </c>
      <c r="BA98" s="126">
        <v>0</v>
      </c>
      <c r="BB98" s="126">
        <v>0</v>
      </c>
      <c r="BC98" s="126">
        <v>0</v>
      </c>
    </row>
    <row r="99" spans="1:55" s="11" customFormat="1" ht="31.5" hidden="1">
      <c r="A99" s="94" t="s">
        <v>467</v>
      </c>
      <c r="B99" s="95" t="s">
        <v>468</v>
      </c>
      <c r="C99" s="90" t="s">
        <v>416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v>0</v>
      </c>
      <c r="AO99" s="126">
        <v>0</v>
      </c>
      <c r="AP99" s="126">
        <v>0</v>
      </c>
      <c r="AQ99" s="126">
        <v>0</v>
      </c>
      <c r="AR99" s="126">
        <v>0</v>
      </c>
      <c r="AS99" s="126">
        <v>0</v>
      </c>
      <c r="AT99" s="126">
        <v>0</v>
      </c>
      <c r="AU99" s="126">
        <v>0</v>
      </c>
      <c r="AV99" s="126">
        <v>0</v>
      </c>
      <c r="AW99" s="126">
        <v>0</v>
      </c>
      <c r="AX99" s="126">
        <v>0</v>
      </c>
      <c r="AY99" s="126">
        <v>0</v>
      </c>
      <c r="AZ99" s="126">
        <v>0</v>
      </c>
      <c r="BA99" s="126">
        <v>0</v>
      </c>
      <c r="BB99" s="126">
        <v>0</v>
      </c>
      <c r="BC99" s="126">
        <v>0</v>
      </c>
    </row>
    <row r="100" spans="1:55" s="11" customFormat="1" ht="47.25" hidden="1">
      <c r="A100" s="94" t="s">
        <v>469</v>
      </c>
      <c r="B100" s="95" t="s">
        <v>470</v>
      </c>
      <c r="C100" s="90" t="s">
        <v>416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v>0</v>
      </c>
      <c r="AO100" s="126">
        <v>0</v>
      </c>
      <c r="AP100" s="126">
        <v>0</v>
      </c>
      <c r="AQ100" s="126">
        <v>0</v>
      </c>
      <c r="AR100" s="126">
        <v>0</v>
      </c>
      <c r="AS100" s="126">
        <v>0</v>
      </c>
      <c r="AT100" s="126">
        <v>0</v>
      </c>
      <c r="AU100" s="126">
        <v>0</v>
      </c>
      <c r="AV100" s="126">
        <v>0</v>
      </c>
      <c r="AW100" s="126">
        <v>0</v>
      </c>
      <c r="AX100" s="126">
        <v>0</v>
      </c>
      <c r="AY100" s="126">
        <v>0</v>
      </c>
      <c r="AZ100" s="126">
        <v>0</v>
      </c>
      <c r="BA100" s="126">
        <v>0</v>
      </c>
      <c r="BB100" s="126">
        <v>0</v>
      </c>
      <c r="BC100" s="126">
        <v>0</v>
      </c>
    </row>
    <row r="101" spans="1:55" s="11" customFormat="1" ht="63">
      <c r="A101" s="94" t="s">
        <v>471</v>
      </c>
      <c r="B101" s="95" t="s">
        <v>255</v>
      </c>
      <c r="C101" s="90" t="s">
        <v>416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26">
        <v>0</v>
      </c>
      <c r="AT101" s="126"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26">
        <v>0</v>
      </c>
      <c r="BB101" s="126">
        <v>0</v>
      </c>
      <c r="BC101" s="126">
        <v>0</v>
      </c>
    </row>
    <row r="102" spans="1:55" s="11" customFormat="1" ht="63" hidden="1">
      <c r="A102" s="94" t="s">
        <v>472</v>
      </c>
      <c r="B102" s="95" t="s">
        <v>473</v>
      </c>
      <c r="C102" s="90" t="s">
        <v>416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v>0</v>
      </c>
      <c r="AO102" s="126">
        <v>0</v>
      </c>
      <c r="AP102" s="126">
        <v>0</v>
      </c>
      <c r="AQ102" s="126">
        <v>0</v>
      </c>
      <c r="AR102" s="126">
        <v>0</v>
      </c>
      <c r="AS102" s="126">
        <v>0</v>
      </c>
      <c r="AT102" s="126">
        <v>0</v>
      </c>
      <c r="AU102" s="126">
        <v>0</v>
      </c>
      <c r="AV102" s="126">
        <v>0</v>
      </c>
      <c r="AW102" s="126">
        <v>0</v>
      </c>
      <c r="AX102" s="126">
        <v>0</v>
      </c>
      <c r="AY102" s="126">
        <v>0</v>
      </c>
      <c r="AZ102" s="126">
        <v>0</v>
      </c>
      <c r="BA102" s="126">
        <v>0</v>
      </c>
      <c r="BB102" s="126">
        <v>0</v>
      </c>
      <c r="BC102" s="126">
        <v>0</v>
      </c>
    </row>
    <row r="103" spans="1:55" s="11" customFormat="1" ht="63" hidden="1">
      <c r="A103" s="94" t="s">
        <v>474</v>
      </c>
      <c r="B103" s="95" t="s">
        <v>475</v>
      </c>
      <c r="C103" s="90" t="s">
        <v>416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v>0</v>
      </c>
      <c r="AO103" s="126">
        <v>0</v>
      </c>
      <c r="AP103" s="126">
        <v>0</v>
      </c>
      <c r="AQ103" s="126">
        <v>0</v>
      </c>
      <c r="AR103" s="126">
        <v>0</v>
      </c>
      <c r="AS103" s="126">
        <v>0</v>
      </c>
      <c r="AT103" s="126">
        <v>0</v>
      </c>
      <c r="AU103" s="126">
        <v>0</v>
      </c>
      <c r="AV103" s="126">
        <v>0</v>
      </c>
      <c r="AW103" s="126">
        <v>0</v>
      </c>
      <c r="AX103" s="126">
        <v>0</v>
      </c>
      <c r="AY103" s="126">
        <v>0</v>
      </c>
      <c r="AZ103" s="126">
        <v>0</v>
      </c>
      <c r="BA103" s="126">
        <v>0</v>
      </c>
      <c r="BB103" s="126">
        <v>0</v>
      </c>
      <c r="BC103" s="126">
        <v>0</v>
      </c>
    </row>
    <row r="104" spans="1:55" s="11" customFormat="1" ht="47.25">
      <c r="A104" s="94" t="s">
        <v>476</v>
      </c>
      <c r="B104" s="95" t="s">
        <v>256</v>
      </c>
      <c r="C104" s="90" t="s">
        <v>416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v>0</v>
      </c>
      <c r="AO104" s="126">
        <v>0</v>
      </c>
      <c r="AP104" s="126">
        <v>0</v>
      </c>
      <c r="AQ104" s="126">
        <v>0</v>
      </c>
      <c r="AR104" s="126">
        <v>0</v>
      </c>
      <c r="AS104" s="126">
        <v>0</v>
      </c>
      <c r="AT104" s="126">
        <v>0</v>
      </c>
      <c r="AU104" s="126">
        <v>0</v>
      </c>
      <c r="AV104" s="126">
        <v>0</v>
      </c>
      <c r="AW104" s="126">
        <v>0</v>
      </c>
      <c r="AX104" s="126">
        <v>0</v>
      </c>
      <c r="AY104" s="126">
        <v>0</v>
      </c>
      <c r="AZ104" s="126">
        <v>0</v>
      </c>
      <c r="BA104" s="126">
        <v>0</v>
      </c>
      <c r="BB104" s="126">
        <v>0</v>
      </c>
      <c r="BC104" s="126">
        <v>0</v>
      </c>
    </row>
    <row r="105" spans="1:55" s="11" customFormat="1" ht="47.25">
      <c r="A105" s="94" t="s">
        <v>477</v>
      </c>
      <c r="B105" s="95" t="s">
        <v>478</v>
      </c>
      <c r="C105" s="90" t="s">
        <v>416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26">
        <v>0</v>
      </c>
      <c r="AT105" s="126"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26">
        <v>0</v>
      </c>
      <c r="BB105" s="126">
        <v>0</v>
      </c>
      <c r="BC105" s="126">
        <v>0</v>
      </c>
    </row>
    <row r="106" spans="1:55" s="11" customFormat="1" ht="31.5">
      <c r="A106" s="94" t="s">
        <v>479</v>
      </c>
      <c r="B106" s="95" t="s">
        <v>480</v>
      </c>
      <c r="C106" s="90" t="s">
        <v>416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v>0</v>
      </c>
      <c r="AO106" s="126">
        <v>0</v>
      </c>
      <c r="AP106" s="126">
        <v>0</v>
      </c>
      <c r="AQ106" s="126">
        <v>0</v>
      </c>
      <c r="AR106" s="126">
        <v>0</v>
      </c>
      <c r="AS106" s="126">
        <v>0</v>
      </c>
      <c r="AT106" s="126">
        <v>0</v>
      </c>
      <c r="AU106" s="126">
        <v>0</v>
      </c>
      <c r="AV106" s="126">
        <v>0</v>
      </c>
      <c r="AW106" s="126">
        <v>0</v>
      </c>
      <c r="AX106" s="126">
        <v>0</v>
      </c>
      <c r="AY106" s="126">
        <v>0</v>
      </c>
      <c r="AZ106" s="126">
        <v>0</v>
      </c>
      <c r="BA106" s="126">
        <v>0</v>
      </c>
      <c r="BB106" s="126">
        <v>0</v>
      </c>
      <c r="BC106" s="126">
        <v>0</v>
      </c>
    </row>
    <row r="107" spans="1:55" s="11" customFormat="1" ht="31.5">
      <c r="A107" s="108" t="s">
        <v>481</v>
      </c>
      <c r="B107" s="109" t="s">
        <v>257</v>
      </c>
      <c r="C107" s="110" t="s">
        <v>416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17">
        <v>0</v>
      </c>
      <c r="Q107" s="117">
        <v>0</v>
      </c>
      <c r="R107" s="117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0</v>
      </c>
      <c r="Y107" s="117">
        <v>0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v>0</v>
      </c>
      <c r="AI107" s="117">
        <v>0</v>
      </c>
      <c r="AJ107" s="117">
        <v>0</v>
      </c>
      <c r="AK107" s="117">
        <v>0</v>
      </c>
      <c r="AL107" s="117">
        <v>0</v>
      </c>
      <c r="AM107" s="117">
        <v>0</v>
      </c>
      <c r="AN107" s="117">
        <v>0</v>
      </c>
      <c r="AO107" s="117">
        <v>0</v>
      </c>
      <c r="AP107" s="117">
        <v>0</v>
      </c>
      <c r="AQ107" s="117">
        <v>0</v>
      </c>
      <c r="AR107" s="117">
        <v>0</v>
      </c>
      <c r="AS107" s="117">
        <v>0</v>
      </c>
      <c r="AT107" s="117">
        <v>0</v>
      </c>
      <c r="AU107" s="117">
        <v>0</v>
      </c>
      <c r="AV107" s="117">
        <v>0</v>
      </c>
      <c r="AW107" s="117">
        <v>0</v>
      </c>
      <c r="AX107" s="117">
        <v>0</v>
      </c>
      <c r="AY107" s="117">
        <v>0</v>
      </c>
      <c r="AZ107" s="117">
        <f>AZ109+AZ111</f>
        <v>1.87016933</v>
      </c>
      <c r="BA107" s="117">
        <f>BA109+BA111</f>
        <v>1.61389823</v>
      </c>
      <c r="BB107" s="117">
        <v>0</v>
      </c>
      <c r="BC107" s="117">
        <v>0</v>
      </c>
    </row>
    <row r="108" spans="1:55" s="11" customFormat="1" ht="47.25" hidden="1">
      <c r="A108" s="108" t="s">
        <v>258</v>
      </c>
      <c r="B108" s="112" t="s">
        <v>259</v>
      </c>
      <c r="C108" s="110" t="s">
        <v>260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17">
        <v>0</v>
      </c>
      <c r="Q108" s="117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v>0</v>
      </c>
      <c r="AL108" s="117">
        <v>0</v>
      </c>
      <c r="AM108" s="117">
        <v>0</v>
      </c>
      <c r="AN108" s="117">
        <v>0</v>
      </c>
      <c r="AO108" s="117">
        <v>0</v>
      </c>
      <c r="AP108" s="117">
        <v>0</v>
      </c>
      <c r="AQ108" s="117">
        <v>0</v>
      </c>
      <c r="AR108" s="117">
        <v>0</v>
      </c>
      <c r="AS108" s="117">
        <v>0</v>
      </c>
      <c r="AT108" s="117">
        <v>0</v>
      </c>
      <c r="AU108" s="117">
        <v>0</v>
      </c>
      <c r="AV108" s="117">
        <v>0</v>
      </c>
      <c r="AW108" s="117">
        <v>0</v>
      </c>
      <c r="AX108" s="117">
        <v>0</v>
      </c>
      <c r="AY108" s="117">
        <v>0</v>
      </c>
      <c r="AZ108" s="117">
        <v>0</v>
      </c>
      <c r="BA108" s="117">
        <v>0</v>
      </c>
      <c r="BB108" s="117">
        <v>0</v>
      </c>
      <c r="BC108" s="117">
        <v>0</v>
      </c>
    </row>
    <row r="109" spans="1:55" s="11" customFormat="1" ht="47.25">
      <c r="A109" s="108" t="s">
        <v>261</v>
      </c>
      <c r="B109" s="112" t="s">
        <v>262</v>
      </c>
      <c r="C109" s="110" t="s">
        <v>263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17">
        <v>0</v>
      </c>
      <c r="Q109" s="117">
        <v>0</v>
      </c>
      <c r="R109" s="117">
        <v>0</v>
      </c>
      <c r="S109" s="117">
        <v>0</v>
      </c>
      <c r="T109" s="117">
        <v>0</v>
      </c>
      <c r="U109" s="117">
        <v>0</v>
      </c>
      <c r="V109" s="117">
        <v>0</v>
      </c>
      <c r="W109" s="117">
        <v>0</v>
      </c>
      <c r="X109" s="117">
        <v>0</v>
      </c>
      <c r="Y109" s="117">
        <v>0</v>
      </c>
      <c r="Z109" s="117">
        <v>0</v>
      </c>
      <c r="AA109" s="117">
        <v>0</v>
      </c>
      <c r="AB109" s="117">
        <v>0</v>
      </c>
      <c r="AC109" s="117">
        <v>0</v>
      </c>
      <c r="AD109" s="117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7">
        <v>0</v>
      </c>
      <c r="AP109" s="117">
        <v>0</v>
      </c>
      <c r="AQ109" s="117">
        <v>0</v>
      </c>
      <c r="AR109" s="117">
        <v>0</v>
      </c>
      <c r="AS109" s="117">
        <v>0</v>
      </c>
      <c r="AT109" s="117">
        <v>0</v>
      </c>
      <c r="AU109" s="117">
        <v>0</v>
      </c>
      <c r="AV109" s="117">
        <v>0</v>
      </c>
      <c r="AW109" s="117">
        <v>0</v>
      </c>
      <c r="AX109" s="117">
        <v>0</v>
      </c>
      <c r="AY109" s="117">
        <v>0</v>
      </c>
      <c r="AZ109" s="117">
        <f>'10'!G104</f>
        <v>0.31932195000000002</v>
      </c>
      <c r="BA109" s="117">
        <f>'10'!H104</f>
        <v>0.24610166999999999</v>
      </c>
      <c r="BB109" s="117">
        <v>0</v>
      </c>
      <c r="BC109" s="117">
        <v>0</v>
      </c>
    </row>
    <row r="110" spans="1:55" s="11" customFormat="1" ht="78.75" hidden="1">
      <c r="A110" s="108" t="s">
        <v>264</v>
      </c>
      <c r="B110" s="115" t="s">
        <v>265</v>
      </c>
      <c r="C110" s="110" t="s">
        <v>266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17">
        <v>0</v>
      </c>
      <c r="Q110" s="117">
        <v>0</v>
      </c>
      <c r="R110" s="117">
        <v>0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0</v>
      </c>
      <c r="AK110" s="117">
        <v>0</v>
      </c>
      <c r="AL110" s="117">
        <v>0</v>
      </c>
      <c r="AM110" s="117">
        <v>0</v>
      </c>
      <c r="AN110" s="117">
        <v>0</v>
      </c>
      <c r="AO110" s="117">
        <v>0</v>
      </c>
      <c r="AP110" s="117">
        <v>0</v>
      </c>
      <c r="AQ110" s="117">
        <v>0</v>
      </c>
      <c r="AR110" s="117">
        <v>0</v>
      </c>
      <c r="AS110" s="117">
        <v>0</v>
      </c>
      <c r="AT110" s="117">
        <v>0</v>
      </c>
      <c r="AU110" s="117">
        <v>0</v>
      </c>
      <c r="AV110" s="117">
        <v>0</v>
      </c>
      <c r="AW110" s="117">
        <v>0</v>
      </c>
      <c r="AX110" s="117">
        <v>0</v>
      </c>
      <c r="AY110" s="117">
        <v>0</v>
      </c>
      <c r="AZ110" s="117" t="str">
        <f>'10'!G105</f>
        <v>нд</v>
      </c>
      <c r="BA110" s="117">
        <v>0</v>
      </c>
      <c r="BB110" s="117">
        <v>0</v>
      </c>
      <c r="BC110" s="117">
        <v>0</v>
      </c>
    </row>
    <row r="111" spans="1:55" s="11" customFormat="1" ht="78.75">
      <c r="A111" s="108" t="s">
        <v>267</v>
      </c>
      <c r="B111" s="112" t="s">
        <v>268</v>
      </c>
      <c r="C111" s="110" t="s">
        <v>269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17">
        <v>0</v>
      </c>
      <c r="S111" s="117">
        <v>0</v>
      </c>
      <c r="T111" s="117">
        <v>0</v>
      </c>
      <c r="U111" s="117">
        <v>0</v>
      </c>
      <c r="V111" s="117">
        <v>0</v>
      </c>
      <c r="W111" s="117">
        <v>0</v>
      </c>
      <c r="X111" s="117">
        <v>0</v>
      </c>
      <c r="Y111" s="117">
        <v>0</v>
      </c>
      <c r="Z111" s="117">
        <v>0</v>
      </c>
      <c r="AA111" s="117">
        <v>0</v>
      </c>
      <c r="AB111" s="117">
        <v>0</v>
      </c>
      <c r="AC111" s="117">
        <v>0</v>
      </c>
      <c r="AD111" s="117">
        <v>0</v>
      </c>
      <c r="AE111" s="117">
        <v>0</v>
      </c>
      <c r="AF111" s="117">
        <v>0</v>
      </c>
      <c r="AG111" s="117">
        <v>0</v>
      </c>
      <c r="AH111" s="117">
        <v>0</v>
      </c>
      <c r="AI111" s="117">
        <v>0</v>
      </c>
      <c r="AJ111" s="117">
        <v>0</v>
      </c>
      <c r="AK111" s="117">
        <v>0</v>
      </c>
      <c r="AL111" s="117">
        <v>0</v>
      </c>
      <c r="AM111" s="117">
        <v>0</v>
      </c>
      <c r="AN111" s="117">
        <v>0</v>
      </c>
      <c r="AO111" s="117">
        <v>0</v>
      </c>
      <c r="AP111" s="117">
        <v>0</v>
      </c>
      <c r="AQ111" s="117">
        <v>0</v>
      </c>
      <c r="AR111" s="117">
        <v>0</v>
      </c>
      <c r="AS111" s="117">
        <v>0</v>
      </c>
      <c r="AT111" s="117">
        <v>0</v>
      </c>
      <c r="AU111" s="117">
        <v>0</v>
      </c>
      <c r="AV111" s="117">
        <v>0</v>
      </c>
      <c r="AW111" s="117">
        <v>0</v>
      </c>
      <c r="AX111" s="117">
        <v>0</v>
      </c>
      <c r="AY111" s="117">
        <v>0</v>
      </c>
      <c r="AZ111" s="117">
        <f>'10'!G106</f>
        <v>1.55084738</v>
      </c>
      <c r="BA111" s="117">
        <f>'10'!H106</f>
        <v>1.3677965599999999</v>
      </c>
      <c r="BB111" s="117">
        <v>0</v>
      </c>
      <c r="BC111" s="117">
        <v>0</v>
      </c>
    </row>
    <row r="112" spans="1:55" s="11" customFormat="1" hidden="1">
      <c r="A112" s="108" t="s">
        <v>482</v>
      </c>
      <c r="B112" s="109" t="s">
        <v>270</v>
      </c>
      <c r="C112" s="110" t="s">
        <v>271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17">
        <v>0</v>
      </c>
      <c r="S112" s="117">
        <v>0</v>
      </c>
      <c r="T112" s="117">
        <v>0</v>
      </c>
      <c r="U112" s="117">
        <v>0</v>
      </c>
      <c r="V112" s="117">
        <v>0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0</v>
      </c>
      <c r="AH112" s="117">
        <v>0</v>
      </c>
      <c r="AI112" s="117">
        <v>0</v>
      </c>
      <c r="AJ112" s="117">
        <v>0</v>
      </c>
      <c r="AK112" s="117">
        <v>0</v>
      </c>
      <c r="AL112" s="117">
        <v>0</v>
      </c>
      <c r="AM112" s="117">
        <v>0</v>
      </c>
      <c r="AN112" s="117">
        <v>0</v>
      </c>
      <c r="AO112" s="117">
        <v>0</v>
      </c>
      <c r="AP112" s="117">
        <v>0</v>
      </c>
      <c r="AQ112" s="117">
        <v>0</v>
      </c>
      <c r="AR112" s="117">
        <v>0</v>
      </c>
      <c r="AS112" s="117">
        <v>0</v>
      </c>
      <c r="AT112" s="117">
        <v>0</v>
      </c>
      <c r="AU112" s="117">
        <v>0</v>
      </c>
      <c r="AV112" s="117">
        <v>0</v>
      </c>
      <c r="AW112" s="117">
        <v>0</v>
      </c>
      <c r="AX112" s="117">
        <v>0</v>
      </c>
      <c r="AY112" s="117">
        <v>0</v>
      </c>
      <c r="AZ112" s="117">
        <v>0</v>
      </c>
      <c r="BA112" s="117">
        <v>0</v>
      </c>
      <c r="BB112" s="117">
        <v>0</v>
      </c>
      <c r="BC112" s="117">
        <v>0</v>
      </c>
    </row>
    <row r="113" spans="1:55" s="11" customFormat="1" ht="31.5" hidden="1">
      <c r="A113" s="108" t="s">
        <v>272</v>
      </c>
      <c r="B113" s="109" t="s">
        <v>273</v>
      </c>
      <c r="C113" s="110" t="s">
        <v>274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17">
        <v>0</v>
      </c>
      <c r="Q113" s="117">
        <v>0</v>
      </c>
      <c r="R113" s="117">
        <v>0</v>
      </c>
      <c r="S113" s="117">
        <v>0</v>
      </c>
      <c r="T113" s="117">
        <v>0</v>
      </c>
      <c r="U113" s="117">
        <v>0</v>
      </c>
      <c r="V113" s="117">
        <v>0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0</v>
      </c>
      <c r="AH113" s="117">
        <v>0</v>
      </c>
      <c r="AI113" s="117">
        <v>0</v>
      </c>
      <c r="AJ113" s="117">
        <v>0</v>
      </c>
      <c r="AK113" s="117">
        <v>0</v>
      </c>
      <c r="AL113" s="117">
        <v>0</v>
      </c>
      <c r="AM113" s="117">
        <v>0</v>
      </c>
      <c r="AN113" s="117">
        <v>0</v>
      </c>
      <c r="AO113" s="117">
        <v>0</v>
      </c>
      <c r="AP113" s="117">
        <v>0</v>
      </c>
      <c r="AQ113" s="117">
        <v>0</v>
      </c>
      <c r="AR113" s="117">
        <v>0</v>
      </c>
      <c r="AS113" s="117">
        <v>0</v>
      </c>
      <c r="AT113" s="117">
        <v>0</v>
      </c>
      <c r="AU113" s="117">
        <v>0</v>
      </c>
      <c r="AV113" s="117">
        <v>0</v>
      </c>
      <c r="AW113" s="117">
        <v>0</v>
      </c>
      <c r="AX113" s="117">
        <v>0</v>
      </c>
      <c r="AY113" s="117">
        <v>0</v>
      </c>
      <c r="AZ113" s="117">
        <v>0</v>
      </c>
      <c r="BA113" s="117">
        <v>0</v>
      </c>
      <c r="BB113" s="117">
        <v>0</v>
      </c>
      <c r="BC113" s="117">
        <v>0</v>
      </c>
    </row>
    <row r="114" spans="1:55" s="11" customFormat="1" hidden="1">
      <c r="A114" s="108" t="s">
        <v>275</v>
      </c>
      <c r="B114" s="109" t="s">
        <v>276</v>
      </c>
      <c r="C114" s="110" t="s">
        <v>277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U114" s="117">
        <v>0</v>
      </c>
      <c r="V114" s="117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17">
        <v>0</v>
      </c>
      <c r="AM114" s="117">
        <v>0</v>
      </c>
      <c r="AN114" s="117">
        <v>0</v>
      </c>
      <c r="AO114" s="117">
        <v>0</v>
      </c>
      <c r="AP114" s="117">
        <v>0</v>
      </c>
      <c r="AQ114" s="117">
        <v>0</v>
      </c>
      <c r="AR114" s="117">
        <v>0</v>
      </c>
      <c r="AS114" s="117">
        <v>0</v>
      </c>
      <c r="AT114" s="117">
        <v>0</v>
      </c>
      <c r="AU114" s="117">
        <v>0</v>
      </c>
      <c r="AV114" s="117">
        <v>0</v>
      </c>
      <c r="AW114" s="117">
        <v>0</v>
      </c>
      <c r="AX114" s="117">
        <v>0</v>
      </c>
      <c r="AY114" s="117">
        <v>0</v>
      </c>
      <c r="AZ114" s="117">
        <v>0</v>
      </c>
      <c r="BA114" s="117">
        <v>0</v>
      </c>
      <c r="BB114" s="117">
        <v>0</v>
      </c>
      <c r="BC114" s="117">
        <v>0</v>
      </c>
    </row>
  </sheetData>
  <autoFilter ref="A24:BK24"/>
  <mergeCells count="54">
    <mergeCell ref="D21:E21"/>
    <mergeCell ref="D22:E22"/>
    <mergeCell ref="F21:G21"/>
    <mergeCell ref="F22:G22"/>
    <mergeCell ref="P20:Q20"/>
    <mergeCell ref="AB22:AC22"/>
    <mergeCell ref="Z22:AA22"/>
    <mergeCell ref="H21:K21"/>
    <mergeCell ref="H22:I22"/>
    <mergeCell ref="J22:K22"/>
    <mergeCell ref="V22:W22"/>
    <mergeCell ref="X22:Y22"/>
    <mergeCell ref="Z21:AC21"/>
    <mergeCell ref="V21:Y21"/>
    <mergeCell ref="BB20:BC20"/>
    <mergeCell ref="AR19:AW19"/>
    <mergeCell ref="AR20:AS20"/>
    <mergeCell ref="AT20:AU20"/>
    <mergeCell ref="BB19:BC19"/>
    <mergeCell ref="AX19:BA19"/>
    <mergeCell ref="AX20:AY20"/>
    <mergeCell ref="AZ20:BA20"/>
    <mergeCell ref="AV20:AW20"/>
    <mergeCell ref="AN19:AQ19"/>
    <mergeCell ref="AN20:AO20"/>
    <mergeCell ref="AP20:AQ20"/>
    <mergeCell ref="A6:T6"/>
    <mergeCell ref="A7:T7"/>
    <mergeCell ref="A8:T8"/>
    <mergeCell ref="AH20:AI20"/>
    <mergeCell ref="N20:O20"/>
    <mergeCell ref="L20:M20"/>
    <mergeCell ref="T19:AG19"/>
    <mergeCell ref="AF20:AG20"/>
    <mergeCell ref="AD20:AE20"/>
    <mergeCell ref="A18:A23"/>
    <mergeCell ref="B18:B23"/>
    <mergeCell ref="C18:C23"/>
    <mergeCell ref="D18:BC18"/>
    <mergeCell ref="A10:T10"/>
    <mergeCell ref="A12:T12"/>
    <mergeCell ref="A14:T14"/>
    <mergeCell ref="D19:S19"/>
    <mergeCell ref="H20:K20"/>
    <mergeCell ref="D20:E20"/>
    <mergeCell ref="F20:G20"/>
    <mergeCell ref="A15:T15"/>
    <mergeCell ref="R20:S20"/>
    <mergeCell ref="AH19:AM19"/>
    <mergeCell ref="T20:U20"/>
    <mergeCell ref="V20:Y20"/>
    <mergeCell ref="Z20:AC20"/>
    <mergeCell ref="AJ20:AK20"/>
    <mergeCell ref="AL20:AM20"/>
  </mergeCells>
  <phoneticPr fontId="54" type="noConversion"/>
  <pageMargins left="0.7" right="0.7" top="0.75" bottom="0.75" header="0.3" footer="0.3"/>
  <legacy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K7bo1xCRwYSgCys9Wn0LJG3i1lisf61tVS32hQNumW0=</DigestValue>
    </Reference>
    <Reference URI="#idOfficeObject" Type="http://www.w3.org/2000/09/xmldsig#Object">
      <DigestMethod Algorithm="urn:ietf:params:xml:ns:cpxmlsec:algorithms:gostr34112012-256"/>
      <DigestValue>Qdfy3GS1zsZz9qAfrcroSih+S7A90rAhJwABU8yzemc=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Vkkl4jJ2GCR1xgq3G/pU3mcra0gtenI7liB4mfggbjk=</DigestValue>
    </Reference>
  </SignedInfo>
  <SignatureValue>+lS6yfqvznVMkP9sSpmCt1hII5SbbNKZ+i7zFUtLiXZFOv5nh3YYt8NfixRTrMvN
8YeEMeKqjZN1OBrjK5/YgA==</SignatureValue>
  <KeyInfo>
    <X509Data>
      <X509Certificate>MIINvTCCDWqgAwIBAgIQCgqpAMWq9KBBNk0qXVMqPDAKBggqhQMHAQEDAjCCAYcx
IjAgBgkqhkiG9w0BCQEWE2NhX3RlbnNvckB0ZW5zb3IucnUxGDAWBgUqhQNkARIN
MTAyNzYwMDc4Nzk5NDEaMBgGCCqFAwOBAwEBEgwwMDc2MDUwMTYwMzAxCzAJBgNV
BAYTAlJVMTEwLwYDVQQIDCg3NiDQr9GA0L7RgdC70LDQstGB0LrQsNGPINC+0LHQ
u9Cw0YHRgtGMMR8wHQYDVQQHDBbQsy4g0K/RgNC+0YHQu9Cw0LLQu9GMMTQwMgYD
VQQJDCvQnNC+0YHQutC+0LLRgdC60LjQuSDQv9GA0L7RgdC/0LXQutGCINC0LjEy
MTAwLgYDVQQLDCfQo9C00L7RgdGC0L7QstC10YDRj9GO0YnQuNC5INGG0LXQvdGC
0YAxMDAuBgNVBAoMJ9Ce0J7QniAi0JrQntCc0J/QkNCd0JjQryAi0KLQldCd0JfQ
ntCgIjEwMC4GA1UEAwwn0J7QntCeICLQmtCe0JzQn9CQ0J3QmNCvICLQotCV0J3Q
l9Ce0KAiMB4XDTE5MDkxMTEwMDUyN1oXDTIwMTIxMTEwMDUyN1owggH6MS8wLQYD
VQQJDCbRiC7QodC10LLQtdGA0L4t0LLQvtGB0YLQvtGH0L3QvtC1LCAxNTExMC8G
A1UECAwoMTMg0KDQtdGB0L/Rg9Cx0LvQuNC60LAg0JzQvtGA0LTQvtCy0LjRjzEa
MBgGA1UEBwwR0LMu0KHQsNGA0LDQvdGB0LoxCzAJBgNVBAYTAlJVMSwwKgYDVQQq
DCPQktCw0LvQtdGA0LjQuSDQndC40LrQvtC70LDQtdCy0LjRhzEbMBkGA1UEBAwS
0J3QuNC60L7Qu9C10L3QutC+MUYwRAYDVQQDDD3QntCe0J4gItCc0J7QoNCU0J7Q
ktCh0JrQkNCvINCh0JXQotCV0JLQkNCvINCa0J7QnNCf0JDQndCY0K8iMRkwFwYD
VQQMDBDQlNC40YDQtdC60YLQvtGAMQowCAYDVQQLDAEwMUYwRAYDVQQKDD3QntCe
0J4gItCc0J7QoNCU0J7QktCh0JrQkNCvINCh0JXQotCV0JLQkNCvINCa0J7QnNCf
0JDQndCY0K8iMRswGQYJKoZIhvcNAQkBFgxtc2tvb29AYmsucnUxGjAYBggqhQMD
gQMBARIMMDAxMzI2MjIwODQ2MRYwFAYFKoUDZAMSCzA1ODM4NDE5MjkyMRgwFgYF
KoUDZAESDTExMjEzMjYwMDAzOTkwZjAfBggqhQMHAQEBATATBgcqhQMCAiQABggq
hQMHAQECAgNDAARAHAPtZLauC5UGK23NT4h0TvZH7azORgKHN4H4D6e+5WbsuAmd
/nnVR0ht0CWq/9bZkLGVEuRQMDmShHIJRoNE/6OCCTIwggkuMA4GA1UdDwEB/wQE
AwIE8DA4BgNVHSUEMTAvBgcqhQMCAiIZBgcqhQMCAiIaBgcqhQMCAiIGBggrBgEF
BQcDAgYIKwYBBQUHAwQwHQYDVR0gBBYwFDAIBgYqhQNkcQEwCAYGKoUDZHECMCEG
BSqFA2RvBBgMFtCa0YDQuNC/0YLQvtCf0YDQviBDU1AwggJZBgcqhQMCAjECBIIC
TDCCAkgwggI2FhJodHRwczovL3NiaXMucnUvY3AMggIa0JjQvdGE0L7RgNC80LDR
htC40L7QvdC90YvQtSDRgdC40YHRgtC10LzRiywg0L/RgNCw0LLQvtC+0LHQu9Cw
0LTQsNGC0LXQu9C10Lwg0LjQu9C4INC+0LHQu9Cw0LTQsNGC0LXQu9C10Lwg0L/R
gNCw0LIg0L3QsCDQt9Cw0LrQvtC90L3Ri9GFINC+0YHQvdC+0LLQsNC90LjRj9GF
INC60L7RgtC+0YDRi9GFINGP0LLQu9GP0LXRgtGB0Y8g0J7QntCeICLQmtC+0LzQ
v9Cw0L3QuNGPICLQotC10L3Qt9C+0YAiLCDQsCDRgtCw0LrQttC1INCyINC40L3R
hNC+0YDQvNCw0YbQuNC+0L3QvdGL0YUg0YHQuNGB0YLQtdC80LDRhSwg0YPRh9Cw
0YHRgtC40LUg0LIg0LrQvtGC0L7RgNGL0YUg0L/RgNC+0LjRgdGF0L7QtNC40YIg
0L/RgNC4INC40YHQv9C+0LvRjNC30L7QstCw0L3QuNC4INGB0LXRgNGC0LjRhNC4
0LrQsNGC0L7QsiDQv9GA0L7QstC10YDQutC4INC60LvRjtGH0LXQuSDRjdC70LXQ
utGC0YDQvtC90L3QvtC5INC/0L7QtNC/0LjRgdC4LCDQstGL0L/Rg9GJ0LXQvdC9
0YvRhSDQntCe0J4gItCa0L7QvNC/0LDQvdC40Y8gItCi0LXQvdC30L7RgAMCBeAE
DPn+vfeniqqRZz5JzDCCAdwGCCsGAQUFBwEBBIIBzjCCAcowSQYIKwYBBQUHMAGG
PWh0dHA6Ly90YXg0LnRlbnNvci5ydS9vY3NwLXRlbnNvcmNhLTIwMThfY3BfZ29z
dDIwMTIvb2NzcC5zcmYwZAYIKwYBBQUHMAKGWGh0dHA6Ly90YXg0LnRlbnNvci5y
dS90ZW5zb3JjYS0yMDE4X2NwX2dvc3QyMDEyL2NlcnRlbnJvbGwvdGVuc29yY2Et
MjAxOF9jcF9nb3N0MjAxMi5jcnQwPQYIKwYBBQUHMAKGMWh0dHA6Ly90ZW5zb3Iu
cnUvY2EvdGVuc29yY2EtMjAxOF9jcF9nb3N0MjAxMi5jcnQwRgYIKwYBBQUHMAKG
Omh0dHA6Ly9jcmwudGVuc29yLnJ1L3RheDQvY2EvdGVuc29yY2EtMjAxOF9jcF9n
b3N0MjAxMi5jcnQwRwYIKwYBBQUHMAKGO2h0dHA6Ly9jcmwyLnRlbnNvci5ydS90
YXg0L2NhL3RlbnNvcmNhLTIwMThfY3BfZ29zdDIwMTIuY3J0MEcGCCsGAQUFBzAC
hjtodHRwOi8vY3JsMy50ZW5zb3IucnUvdGF4NC9jYS90ZW5zb3JjYS0yMDE4X2Nw
X2dvc3QyMDEyLmNydDArBgNVHRAEJDAigA8yMDE5MDkxMTEwMDUyN1qBDzIwMjAx
MjExMTAwNTI3WjCCATMGBSqFA2RwBIIBKDCCASQMKyLQmtGA0LjQv9GC0L7Qn9GA
0L4gQ1NQIiAo0LLQtdGA0YHQuNGPIDQuMCkMUyLQo9C00L7RgdGC0L7QstC10YDR
j9GO0YnQuNC5INGG0LXQvdGC0YAgItCa0YDQuNC/0YLQvtCf0YDQviDQo9CmIiDQ
stC10YDRgdC40LggMi4wDE/QodC10YDRgtC40YTQuNC60LDRgiDRgdC+0L7RgtCy
0LXRgtGB0YLQstC40Y8g4oSWINCh0KQvMTI0LTMzODAg0L7RgiAxMS4wNS4yMDE4
DE/QodC10YDRgtC40YTQuNC60LDRgiDRgdC+0L7RgtCy0LXRgtGB0YLQstC40Y8g
4oSWINCh0KQvMTI4LTM1OTIg0L7RgiAxNy4xMC4yMDE4MIIBegYDVR0fBIIBcTCC
AW0wXqBcoFqGWGh0dHA6Ly90YXg0LnRlbnNvci5ydS90ZW5zb3JjYS0yMDE4X2Nw
X2dvc3QyMDEyL2NlcnRlbnJvbGwvdGVuc29yY2EtMjAxOF9jcF9nb3N0MjAxMi5j
cmwwN6A1oDOGMWh0dHA6Ly90ZW5zb3IucnUvY2EvdGVuc29yY2EtMjAxOF9jcF9n
b3N0MjAxMi5jcmwwRKBCoECGPmh0dHA6Ly9jcmwudGVuc29yLnJ1L3RheDQvY2Ev
Y3JsL3RlbnNvcmNhLTIwMThfY3BfZ29zdDIwMTIuY3JsMEWgQ6BBhj9odHRwOi8v
Y3JsMi50ZW5zb3IucnUvdGF4NC9jYS9jcmwvdGVuc29yY2EtMjAxOF9jcF9nb3N0
MjAxMi5jcmwwRaBDoEGGP2h0dHA6Ly9jcmwzLnRlbnNvci5ydS90YXg0L2NhL2Ny
bC90ZW5zb3JjYS0yMDE4X2NwX2dvc3QyMDEyLmNybDCCAWAGA1UdIwSCAVcwggFT
gBSylHv6YHeUR4OSS3S+CeTF5LlqyKGCASykggEoMIIBJDEeMBwGCSqGSIb3DQEJ
ARYPZGl0QG1pbnN2eWF6LnJ1MQswCQYDVQQGEwJSVTEYMBYGA1UECAwPNzcg0JzQ
vtGB0LrQstCwMRkwFwYDVQQHDBDQsy4g0JzQvtGB0LrQstCwMS4wLAYDVQQJDCXR
g9C70LjRhtCwINCi0LLQtdGA0YHQutCw0Y8sINC00L7QvCA3MSwwKgYDVQQKDCPQ
nNC40L3QutC+0LzRgdCy0Y/Qt9GMINCg0L7RgdGB0LjQuDEYMBYGBSqFA2QBEg0x
MDQ3NzAyMDI2NzAxMRowGAYIKoUDA4EDAQESDDAwNzcxMDQ3NDM3NTEsMCoGA1UE
Awwj0JzQuNC90LrQvtC80YHQstGP0LfRjCDQoNC+0YHRgdC40LiCCwCAGqWzAAAA
AAAxMB0GA1UdDgQWBBS4GX1Fa8V/WaZajREH6RNGbl1X0DAKBggqhQMHAQEDAgNB
APmPmFQaqj79Nphkw8lO6x5bcrV+ZXVxEUbRThkiaxM1jpTf4QIiWeKpPCfKmy7g
DPPj2/D8uK6HyawQ1KPT6Fg=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Mm4A6PKmzMC4h/lAw4gMaGoYdCI=</DigestValue>
      </Reference>
      <Reference URI="/xl/calcChain.xml?ContentType=application/vnd.openxmlformats-officedocument.spreadsheetml.calcChain+xml">
        <DigestMethod Algorithm="http://www.w3.org/2000/09/xmldsig#sha1"/>
        <DigestValue>yKPhE2RQuBNimGYPNF9mOHY88Ak=</DigestValue>
      </Reference>
      <Reference URI="/xl/comments1.xml?ContentType=application/vnd.openxmlformats-officedocument.spreadsheetml.comments+xml">
        <DigestMethod Algorithm="http://www.w3.org/2000/09/xmldsig#sha1"/>
        <DigestValue>Wni4QMGbLZo5fBGPBd5hPenhlDA=</DigestValue>
      </Reference>
      <Reference URI="/xl/drawings/vmlDrawing1.vml?ContentType=application/vnd.openxmlformats-officedocument.vmlDrawing">
        <DigestMethod Algorithm="http://www.w3.org/2000/09/xmldsig#sha1"/>
        <DigestValue>/xilCO7U9g6chkwoTiw+2q/AkuA=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W1f5WJcEbnCgKr01c1qkAvatJX4=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7KRqOwvxhBoiCIJga+E1OATo4JY=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eqfu+ck95ZxiDlY9I0CBVMGxm+8=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YBHyE3M1/W7VJTTpQWkoGl450fA=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XGlpyxqHliBkL8x3qbf0zuhj2Tg=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MoV6LEKH5VnBrVqAJeqqNFRHKLk=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62BssOT4dACJQiJvOZdQhXbuU3c=</DigestValue>
      </Reference>
      <Reference URI="/xl/sharedStrings.xml?ContentType=application/vnd.openxmlformats-officedocument.spreadsheetml.sharedStrings+xml">
        <DigestMethod Algorithm="http://www.w3.org/2000/09/xmldsig#sha1"/>
        <DigestValue>JQ84iMTlOMhMLaCL9aB8wHSqAQE=</DigestValue>
      </Reference>
      <Reference URI="/xl/styles.xml?ContentType=application/vnd.openxmlformats-officedocument.spreadsheetml.styles+xml">
        <DigestMethod Algorithm="http://www.w3.org/2000/09/xmldsig#sha1"/>
        <DigestValue>69y2bVgM4D+8K/DVFsnsq/FqICc=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3iT/F1evPq+Wfy4x8sYPUlhAlYg=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sheet1.xml?ContentType=application/vnd.openxmlformats-officedocument.spreadsheetml.worksheet+xml">
        <DigestMethod Algorithm="http://www.w3.org/2000/09/xmldsig#sha1"/>
        <DigestValue>4J8vxtEhJvQ6k1M5tF9penF6BH4=</DigestValue>
      </Reference>
      <Reference URI="/xl/worksheets/sheet10.xml?ContentType=application/vnd.openxmlformats-officedocument.spreadsheetml.worksheet+xml">
        <DigestMethod Algorithm="http://www.w3.org/2000/09/xmldsig#sha1"/>
        <DigestValue>bWR1Pt7Oeomise9n6a5EN9q70k4=</DigestValue>
      </Reference>
      <Reference URI="/xl/worksheets/sheet11.xml?ContentType=application/vnd.openxmlformats-officedocument.spreadsheetml.worksheet+xml">
        <DigestMethod Algorithm="http://www.w3.org/2000/09/xmldsig#sha1"/>
        <DigestValue>TtCXPQ4ElX8MQ9CnqYaMTmTyexg=</DigestValue>
      </Reference>
      <Reference URI="/xl/worksheets/sheet12.xml?ContentType=application/vnd.openxmlformats-officedocument.spreadsheetml.worksheet+xml">
        <DigestMethod Algorithm="http://www.w3.org/2000/09/xmldsig#sha1"/>
        <DigestValue>nigEM/WtmkuOdn4HpZ+c5kAKH+E=</DigestValue>
      </Reference>
      <Reference URI="/xl/worksheets/sheet13.xml?ContentType=application/vnd.openxmlformats-officedocument.spreadsheetml.worksheet+xml">
        <DigestMethod Algorithm="http://www.w3.org/2000/09/xmldsig#sha1"/>
        <DigestValue>gQUpMuGwE10A/YYkNhkyvijKfiM=</DigestValue>
      </Reference>
      <Reference URI="/xl/worksheets/sheet2.xml?ContentType=application/vnd.openxmlformats-officedocument.spreadsheetml.worksheet+xml">
        <DigestMethod Algorithm="http://www.w3.org/2000/09/xmldsig#sha1"/>
        <DigestValue>DqOBozYk8sqFP+/7zisS/g0ufNE=</DigestValue>
      </Reference>
      <Reference URI="/xl/worksheets/sheet3.xml?ContentType=application/vnd.openxmlformats-officedocument.spreadsheetml.worksheet+xml">
        <DigestMethod Algorithm="http://www.w3.org/2000/09/xmldsig#sha1"/>
        <DigestValue>29+Igv0NT3eYgEYFAjgURnOXdIQ=</DigestValue>
      </Reference>
      <Reference URI="/xl/worksheets/sheet4.xml?ContentType=application/vnd.openxmlformats-officedocument.spreadsheetml.worksheet+xml">
        <DigestMethod Algorithm="http://www.w3.org/2000/09/xmldsig#sha1"/>
        <DigestValue>X7hRjQPPkHInIjcSvSWopMNC2no=</DigestValue>
      </Reference>
      <Reference URI="/xl/worksheets/sheet5.xml?ContentType=application/vnd.openxmlformats-officedocument.spreadsheetml.worksheet+xml">
        <DigestMethod Algorithm="http://www.w3.org/2000/09/xmldsig#sha1"/>
        <DigestValue>EHF/ImlLp0KUSPaPID1C0kO+yLE=</DigestValue>
      </Reference>
      <Reference URI="/xl/worksheets/sheet6.xml?ContentType=application/vnd.openxmlformats-officedocument.spreadsheetml.worksheet+xml">
        <DigestMethod Algorithm="http://www.w3.org/2000/09/xmldsig#sha1"/>
        <DigestValue>ULS9UNN4enkrDsDxLBHMEyUhwY8=</DigestValue>
      </Reference>
      <Reference URI="/xl/worksheets/sheet7.xml?ContentType=application/vnd.openxmlformats-officedocument.spreadsheetml.worksheet+xml">
        <DigestMethod Algorithm="http://www.w3.org/2000/09/xmldsig#sha1"/>
        <DigestValue>oOMCn4yJSFmJwp/UsvgNLain5V0=</DigestValue>
      </Reference>
      <Reference URI="/xl/worksheets/sheet8.xml?ContentType=application/vnd.openxmlformats-officedocument.spreadsheetml.worksheet+xml">
        <DigestMethod Algorithm="http://www.w3.org/2000/09/xmldsig#sha1"/>
        <DigestValue>QoYXIlh43wvEHvUZ5IjMjXnKnMM=</DigestValue>
      </Reference>
      <Reference URI="/xl/worksheets/sheet9.xml?ContentType=application/vnd.openxmlformats-officedocument.spreadsheetml.worksheet+xml">
        <DigestMethod Algorithm="http://www.w3.org/2000/09/xmldsig#sha1"/>
        <DigestValue>r8P1gJNuHs67xYqmq0Gn/VOWHKM=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2020-08-14T13:59:49Z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2020-08-14T13:59:49Z</xd:SigningTime>
          <xd:SigningCertificate>
            <xd:Cert>
              <xd:CertDigest>
                <DigestMethod Algorithm="http://www.w3.org/2000/09/xmldsig#sha1"/>
                <DigestValue>M04CWlf7SIr5BnxVgOIg3rpb+58=</DigestValue>
              </xd:CertDigest>
              <xd:IssuerSerial>
                <X509IssuerName>CN="ООО ""КОМПАНИЯ ""ТЕНЗОР""", O="ООО ""КОМПАНИЯ ""ТЕНЗОР""", OU=Удостоверяющий центр, STREET=Московский проспект д.12, L=г. Ярославль, S=76 Ярославская область, C=RU, ИНН=007605016030, ОГРН=1027600787994, E=ca_tensor@tensor.ru</X509IssuerName>
                <X509SerialNumber>13347630714832743675364388242562689596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 (ФЭМ) </vt:lpstr>
      <vt:lpstr>20 ИФ</vt:lpstr>
      <vt:lpstr>20 (источники финанс) </vt:lpstr>
      <vt:lpstr>'20 (источники финанс)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Uvarova_nv</dc:creator>
  <cp:lastModifiedBy>Abramov_ei</cp:lastModifiedBy>
  <cp:lastPrinted>2019-08-16T11:02:59Z</cp:lastPrinted>
  <dcterms:created xsi:type="dcterms:W3CDTF">2018-07-25T05:24:06Z</dcterms:created>
  <dcterms:modified xsi:type="dcterms:W3CDTF">2020-08-14T13:59:45Z</dcterms:modified>
</cp:coreProperties>
</file>