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_xlnm._FilterDatabase" localSheetId="0">Отчет!$A$10:$AA$11</definedName>
    <definedName name="M">Лист2!$B$2:$B$13</definedName>
    <definedName name="_xlnm.Print_Area" localSheetId="0">Отчет!$A$1:$AA$22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I12" i="1"/>
  <c r="I17" i="1"/>
  <c r="AB17" i="1" s="1"/>
  <c r="V17" i="1"/>
  <c r="J17" i="1"/>
  <c r="I16" i="1" l="1"/>
  <c r="I14" i="1"/>
  <c r="AB14" i="1" s="1"/>
  <c r="V14" i="1"/>
  <c r="J14" i="1"/>
  <c r="I13" i="1"/>
  <c r="AB13" i="1" s="1"/>
  <c r="V13" i="1"/>
  <c r="J13" i="1"/>
  <c r="I11" i="1"/>
  <c r="AB16" i="1" l="1"/>
  <c r="V16" i="1"/>
  <c r="J16" i="1"/>
  <c r="AB15" i="1"/>
  <c r="V15" i="1"/>
  <c r="J15" i="1"/>
  <c r="AB12" i="1"/>
  <c r="V12" i="1"/>
  <c r="J12" i="1"/>
  <c r="AB11" i="1"/>
  <c r="V11" i="1"/>
  <c r="J11" i="1"/>
</calcChain>
</file>

<file path=xl/sharedStrings.xml><?xml version="1.0" encoding="utf-8"?>
<sst xmlns="http://schemas.openxmlformats.org/spreadsheetml/2006/main" count="112" uniqueCount="79">
  <si>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</si>
  <si>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</si>
  <si>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месяц</t>
  </si>
  <si>
    <t>года</t>
  </si>
  <si>
    <t>Общество с ограниченной ответственностью "Мордовская сетевая компания"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</si>
  <si>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</si>
  <si>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</si>
  <si>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</si>
  <si>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</si>
  <si>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</si>
  <si>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</si>
  <si>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</si>
  <si>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</si>
  <si>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</si>
  <si>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</si>
  <si>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</si>
  <si>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</si>
  <si>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</si>
  <si>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</si>
  <si>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</si>
  <si>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</si>
  <si>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</si>
  <si>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</si>
  <si>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</si>
  <si>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</si>
  <si>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</si>
  <si>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</si>
  <si>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</si>
  <si>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</si>
  <si>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</si>
  <si>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</si>
  <si>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</si>
  <si>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</si>
  <si>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</si>
  <si>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</si>
  <si>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</si>
  <si>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</si>
  <si>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</si>
  <si>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</si>
  <si>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Участок распределительных электрических сетей</t>
  </si>
  <si>
    <t>ВЛ</t>
  </si>
  <si>
    <t>10 (10,5)</t>
  </si>
  <si>
    <t>В</t>
  </si>
  <si>
    <t>3.4.9.3</t>
  </si>
  <si>
    <t>ПС 110/10 «СТЗ» яч. 9</t>
  </si>
  <si>
    <t>Главный инженер</t>
  </si>
  <si>
    <t>Пичин Д.В.</t>
  </si>
  <si>
    <t>(должность)</t>
  </si>
  <si>
    <t>Ф.И.О.</t>
  </si>
  <si>
    <t>(подпись)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</si>
  <si>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</si>
  <si>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</si>
  <si>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</si>
  <si>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</si>
  <si>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</si>
  <si>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</si>
  <si>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</si>
  <si>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</si>
  <si>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</si>
  <si>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</si>
  <si>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</si>
  <si>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ТП №А317, ТП№А364, ТП №А349</t>
  </si>
  <si>
    <t>тп</t>
  </si>
  <si>
    <t>10-29 2019.12.02</t>
  </si>
  <si>
    <t>10-34 2019.12.02</t>
  </si>
  <si>
    <t>14-43 2019.12.02</t>
  </si>
  <si>
    <t>16-15 2019.12.02</t>
  </si>
  <si>
    <t>ТП №А234</t>
  </si>
  <si>
    <t>09-10 2019.12.06</t>
  </si>
  <si>
    <t>09-16 2019.12.06</t>
  </si>
  <si>
    <t>09-21 2019.12.06</t>
  </si>
  <si>
    <t>09-27 2019.12.02</t>
  </si>
  <si>
    <t>10-05 2019.12.13</t>
  </si>
  <si>
    <t>12-05 2019.12.13</t>
  </si>
  <si>
    <t>06-00 2019.12.19</t>
  </si>
  <si>
    <t>08-55 2019.12.19</t>
  </si>
  <si>
    <t>яч.19 РП-43 ПС-6 кВ Лисма ГПП-1</t>
  </si>
  <si>
    <t>09-30 2019.12.30</t>
  </si>
  <si>
    <t>11-10 2019.12.30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</si>
</sst>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A6A6A6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top" wrapText="1"/>
    </xf>
    <xf numFmtId="0" fontId="0" fillId="2" borderId="8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vertical="top" wrapText="1"/>
    </xf>
    <xf numFmtId="0" fontId="0" fillId="0" borderId="8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1" applyFont="1" applyBorder="1" applyAlignment="1">
      <alignment horizontal="right" vertical="center" wrapText="1"/>
    </xf>
    <xf numFmtId="0" fontId="0" fillId="0" borderId="8" xfId="1" applyFont="1" applyBorder="1" applyAlignment="1">
      <alignment horizontal="right" vertical="center"/>
    </xf>
    <xf numFmtId="0" fontId="0" fillId="2" borderId="8" xfId="1" applyFont="1" applyFill="1" applyBorder="1" applyAlignment="1">
      <alignment horizontal="right" vertical="center"/>
    </xf>
    <xf numFmtId="0" fontId="0" fillId="2" borderId="8" xfId="1" applyFont="1" applyFill="1" applyBorder="1" applyAlignment="1">
      <alignment horizontal="right" vertical="center" wrapText="1"/>
    </xf>
    <xf numFmtId="49" fontId="0" fillId="2" borderId="8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tabSelected="1" view="pageBreakPreview" topLeftCell="A9" zoomScale="65" zoomScaleNormal="80" zoomScalePageLayoutView="65" workbookViewId="0">
      <selection activeCell="I17" sqref="I17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8.42578125" style="1" customWidth="1"/>
    <col min="5" max="5" width="9.140625" style="1"/>
    <col min="6" max="6" width="18.28515625" style="1" customWidth="1"/>
    <col min="7" max="7" width="17.7109375" style="1" customWidth="1"/>
    <col min="8" max="1025" width="9.140625" style="1"/>
  </cols>
  <sheetData>
    <row r="1" spans="1:28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 t="s">
        <v>60</v>
      </c>
      <c r="Q2" s="5" t="s">
        <v>2</v>
      </c>
      <c r="R2" s="4">
        <v>2019</v>
      </c>
      <c r="S2" s="6" t="s">
        <v>3</v>
      </c>
      <c r="W2" s="7"/>
      <c r="X2" s="7"/>
      <c r="Y2" s="7"/>
      <c r="Z2" s="7"/>
      <c r="AA2" s="7"/>
    </row>
    <row r="3" spans="1:28" x14ac:dyDescent="0.3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7"/>
      <c r="X3" s="7"/>
      <c r="Y3" s="7"/>
      <c r="Z3" s="7"/>
      <c r="AA3" s="7"/>
    </row>
    <row r="4" spans="1:28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8"/>
      <c r="V4" s="8"/>
      <c r="W4" s="8"/>
      <c r="X4" s="8"/>
      <c r="Y4" s="8"/>
      <c r="Z4" s="8"/>
      <c r="AA4" s="8"/>
    </row>
    <row r="5" spans="1:28" s="12" customFormat="1" ht="27.75" customHeight="1" x14ac:dyDescent="0.3">
      <c r="A5" s="9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</row>
    <row r="6" spans="1:28" ht="32.25" customHeight="1" x14ac:dyDescent="0.3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40" t="s">
        <v>7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33" t="s">
        <v>8</v>
      </c>
      <c r="X6" s="35" t="s">
        <v>9</v>
      </c>
      <c r="Y6" s="35"/>
      <c r="Z6" s="35"/>
      <c r="AA6" s="36" t="s">
        <v>10</v>
      </c>
    </row>
    <row r="7" spans="1:28" ht="171.75" customHeight="1" x14ac:dyDescent="0.3">
      <c r="A7" s="33" t="s">
        <v>11</v>
      </c>
      <c r="B7" s="33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  <c r="J7" s="36" t="s">
        <v>20</v>
      </c>
      <c r="K7" s="33" t="s">
        <v>21</v>
      </c>
      <c r="L7" s="33" t="s">
        <v>22</v>
      </c>
      <c r="M7" s="35" t="s">
        <v>23</v>
      </c>
      <c r="N7" s="35"/>
      <c r="O7" s="35"/>
      <c r="P7" s="35"/>
      <c r="Q7" s="35"/>
      <c r="R7" s="35"/>
      <c r="S7" s="35"/>
      <c r="T7" s="35"/>
      <c r="U7" s="35"/>
      <c r="V7" s="33" t="s">
        <v>24</v>
      </c>
      <c r="W7" s="33"/>
      <c r="X7" s="35"/>
      <c r="Y7" s="35"/>
      <c r="Z7" s="35"/>
      <c r="AA7" s="36"/>
    </row>
    <row r="8" spans="1:28" ht="63.75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36"/>
      <c r="K8" s="33"/>
      <c r="L8" s="33"/>
      <c r="M8" s="33" t="s">
        <v>25</v>
      </c>
      <c r="N8" s="35" t="s">
        <v>26</v>
      </c>
      <c r="O8" s="35"/>
      <c r="P8" s="35"/>
      <c r="Q8" s="35" t="s">
        <v>27</v>
      </c>
      <c r="R8" s="35"/>
      <c r="S8" s="35"/>
      <c r="T8" s="35"/>
      <c r="U8" s="33" t="s">
        <v>28</v>
      </c>
      <c r="V8" s="33"/>
      <c r="W8" s="33"/>
      <c r="X8" s="33" t="s">
        <v>29</v>
      </c>
      <c r="Y8" s="33" t="s">
        <v>30</v>
      </c>
      <c r="Z8" s="33" t="s">
        <v>31</v>
      </c>
      <c r="AA8" s="36"/>
    </row>
    <row r="9" spans="1:28" ht="70.5" x14ac:dyDescent="0.3">
      <c r="A9" s="33"/>
      <c r="B9" s="33"/>
      <c r="C9" s="33"/>
      <c r="D9" s="33"/>
      <c r="E9" s="33"/>
      <c r="F9" s="33"/>
      <c r="G9" s="33"/>
      <c r="H9" s="33"/>
      <c r="I9" s="33"/>
      <c r="J9" s="36"/>
      <c r="K9" s="33"/>
      <c r="L9" s="33"/>
      <c r="M9" s="33"/>
      <c r="N9" s="13" t="s">
        <v>32</v>
      </c>
      <c r="O9" s="13" t="s">
        <v>33</v>
      </c>
      <c r="P9" s="13" t="s">
        <v>34</v>
      </c>
      <c r="Q9" s="13" t="s">
        <v>35</v>
      </c>
      <c r="R9" s="13" t="s">
        <v>36</v>
      </c>
      <c r="S9" s="13" t="s">
        <v>37</v>
      </c>
      <c r="T9" s="13" t="s">
        <v>38</v>
      </c>
      <c r="U9" s="33"/>
      <c r="V9" s="33"/>
      <c r="W9" s="33"/>
      <c r="X9" s="33"/>
      <c r="Y9" s="33"/>
      <c r="Z9" s="33"/>
      <c r="AA9" s="36"/>
    </row>
    <row r="10" spans="1:28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  <c r="V10" s="14">
        <v>22</v>
      </c>
      <c r="W10" s="14">
        <v>23</v>
      </c>
      <c r="X10" s="14">
        <v>24</v>
      </c>
      <c r="Y10" s="14">
        <v>25</v>
      </c>
      <c r="Z10" s="14">
        <v>26</v>
      </c>
      <c r="AA10" s="14">
        <v>27</v>
      </c>
    </row>
    <row r="11" spans="1:28" ht="60" x14ac:dyDescent="0.3">
      <c r="A11" s="15">
        <v>1</v>
      </c>
      <c r="B11" s="16" t="s">
        <v>39</v>
      </c>
      <c r="C11" s="17" t="s">
        <v>62</v>
      </c>
      <c r="D11" s="18" t="s">
        <v>61</v>
      </c>
      <c r="E11" s="17" t="s">
        <v>41</v>
      </c>
      <c r="F11" s="18" t="s">
        <v>63</v>
      </c>
      <c r="G11" s="18" t="s">
        <v>64</v>
      </c>
      <c r="H11" s="19" t="s">
        <v>42</v>
      </c>
      <c r="I11" s="20">
        <f>5/60</f>
        <v>8.3333333333333329E-2</v>
      </c>
      <c r="J11" s="15" t="str">
        <f t="shared" ref="J11:J16" si="0">C11</f>
        <v>тп</v>
      </c>
      <c r="K11" s="21">
        <v>0</v>
      </c>
      <c r="L11" s="21">
        <v>0</v>
      </c>
      <c r="M11" s="22">
        <v>57</v>
      </c>
      <c r="N11" s="23">
        <v>0</v>
      </c>
      <c r="O11" s="21">
        <v>3</v>
      </c>
      <c r="P11" s="22">
        <v>54</v>
      </c>
      <c r="Q11" s="21">
        <v>0</v>
      </c>
      <c r="R11" s="21">
        <v>0</v>
      </c>
      <c r="S11" s="23">
        <v>4</v>
      </c>
      <c r="T11" s="22">
        <v>53</v>
      </c>
      <c r="U11" s="21">
        <v>0</v>
      </c>
      <c r="V11" s="21">
        <f t="shared" ref="V11:V16" si="1">Q11*100+S11*50+T11*5</f>
        <v>465</v>
      </c>
      <c r="W11" s="21"/>
      <c r="X11" s="24">
        <v>0</v>
      </c>
      <c r="Y11" s="25" t="s">
        <v>43</v>
      </c>
      <c r="Z11" s="26"/>
      <c r="AA11" s="21">
        <v>1</v>
      </c>
      <c r="AB11" s="27">
        <f t="shared" ref="AB11:AB16" si="2">I11*M11</f>
        <v>4.75</v>
      </c>
    </row>
    <row r="12" spans="1:28" ht="60" x14ac:dyDescent="0.3">
      <c r="A12" s="15">
        <v>2</v>
      </c>
      <c r="B12" s="16" t="s">
        <v>39</v>
      </c>
      <c r="C12" s="17" t="s">
        <v>62</v>
      </c>
      <c r="D12" s="18" t="s">
        <v>67</v>
      </c>
      <c r="E12" s="17" t="s">
        <v>41</v>
      </c>
      <c r="F12" s="18" t="s">
        <v>65</v>
      </c>
      <c r="G12" s="18" t="s">
        <v>66</v>
      </c>
      <c r="H12" s="19" t="s">
        <v>42</v>
      </c>
      <c r="I12" s="20">
        <f>(60+17+15)/60</f>
        <v>1.5333333333333334</v>
      </c>
      <c r="J12" s="15" t="str">
        <f t="shared" si="0"/>
        <v>тп</v>
      </c>
      <c r="K12" s="21">
        <v>0</v>
      </c>
      <c r="L12" s="21">
        <v>0</v>
      </c>
      <c r="M12" s="22">
        <v>69</v>
      </c>
      <c r="N12" s="23">
        <v>0</v>
      </c>
      <c r="O12" s="21">
        <v>0</v>
      </c>
      <c r="P12" s="22">
        <v>69</v>
      </c>
      <c r="Q12" s="21">
        <v>0</v>
      </c>
      <c r="R12" s="21">
        <v>0</v>
      </c>
      <c r="S12" s="23">
        <v>0</v>
      </c>
      <c r="T12" s="22">
        <v>69</v>
      </c>
      <c r="U12" s="21">
        <v>0</v>
      </c>
      <c r="V12" s="21">
        <f t="shared" si="1"/>
        <v>345</v>
      </c>
      <c r="W12" s="21"/>
      <c r="X12" s="24">
        <v>0</v>
      </c>
      <c r="Y12" s="25" t="s">
        <v>43</v>
      </c>
      <c r="Z12" s="26"/>
      <c r="AA12" s="21">
        <v>1</v>
      </c>
      <c r="AB12" s="27">
        <f t="shared" si="2"/>
        <v>105.80000000000001</v>
      </c>
    </row>
    <row r="13" spans="1:28" ht="60" x14ac:dyDescent="0.3">
      <c r="A13" s="15">
        <v>3</v>
      </c>
      <c r="B13" s="16" t="s">
        <v>39</v>
      </c>
      <c r="C13" s="17" t="s">
        <v>62</v>
      </c>
      <c r="D13" s="18" t="s">
        <v>61</v>
      </c>
      <c r="E13" s="17" t="s">
        <v>41</v>
      </c>
      <c r="F13" s="18" t="s">
        <v>68</v>
      </c>
      <c r="G13" s="18" t="s">
        <v>69</v>
      </c>
      <c r="H13" s="19" t="s">
        <v>42</v>
      </c>
      <c r="I13" s="20">
        <f>6/60</f>
        <v>0.1</v>
      </c>
      <c r="J13" s="15" t="str">
        <f t="shared" si="0"/>
        <v>тп</v>
      </c>
      <c r="K13" s="21">
        <v>0</v>
      </c>
      <c r="L13" s="21">
        <v>0</v>
      </c>
      <c r="M13" s="22">
        <v>57</v>
      </c>
      <c r="N13" s="23">
        <v>0</v>
      </c>
      <c r="O13" s="21">
        <v>3</v>
      </c>
      <c r="P13" s="22">
        <v>54</v>
      </c>
      <c r="Q13" s="21">
        <v>0</v>
      </c>
      <c r="R13" s="21">
        <v>0</v>
      </c>
      <c r="S13" s="23">
        <v>4</v>
      </c>
      <c r="T13" s="22">
        <v>53</v>
      </c>
      <c r="U13" s="21">
        <v>0</v>
      </c>
      <c r="V13" s="21">
        <f t="shared" si="1"/>
        <v>465</v>
      </c>
      <c r="W13" s="21"/>
      <c r="X13" s="24">
        <v>0</v>
      </c>
      <c r="Y13" s="25" t="s">
        <v>43</v>
      </c>
      <c r="Z13" s="26"/>
      <c r="AA13" s="21">
        <v>1</v>
      </c>
      <c r="AB13" s="27">
        <f t="shared" si="2"/>
        <v>5.7</v>
      </c>
    </row>
    <row r="14" spans="1:28" ht="60" x14ac:dyDescent="0.3">
      <c r="A14" s="15">
        <v>4</v>
      </c>
      <c r="B14" s="16" t="s">
        <v>39</v>
      </c>
      <c r="C14" s="17" t="s">
        <v>62</v>
      </c>
      <c r="D14" s="18" t="s">
        <v>67</v>
      </c>
      <c r="E14" s="17" t="s">
        <v>41</v>
      </c>
      <c r="F14" s="18" t="s">
        <v>70</v>
      </c>
      <c r="G14" s="18" t="s">
        <v>71</v>
      </c>
      <c r="H14" s="19" t="s">
        <v>42</v>
      </c>
      <c r="I14" s="20">
        <f>6/60</f>
        <v>0.1</v>
      </c>
      <c r="J14" s="15" t="str">
        <f t="shared" si="0"/>
        <v>тп</v>
      </c>
      <c r="K14" s="21">
        <v>0</v>
      </c>
      <c r="L14" s="21">
        <v>0</v>
      </c>
      <c r="M14" s="22">
        <v>69</v>
      </c>
      <c r="N14" s="23">
        <v>0</v>
      </c>
      <c r="O14" s="21">
        <v>0</v>
      </c>
      <c r="P14" s="22">
        <v>69</v>
      </c>
      <c r="Q14" s="21">
        <v>0</v>
      </c>
      <c r="R14" s="21">
        <v>0</v>
      </c>
      <c r="S14" s="23">
        <v>0</v>
      </c>
      <c r="T14" s="22">
        <v>69</v>
      </c>
      <c r="U14" s="21">
        <v>0</v>
      </c>
      <c r="V14" s="21">
        <f t="shared" si="1"/>
        <v>345</v>
      </c>
      <c r="W14" s="21"/>
      <c r="X14" s="24">
        <v>0</v>
      </c>
      <c r="Y14" s="25" t="s">
        <v>43</v>
      </c>
      <c r="Z14" s="26"/>
      <c r="AA14" s="21">
        <v>1</v>
      </c>
      <c r="AB14" s="27">
        <f t="shared" si="2"/>
        <v>6.9</v>
      </c>
    </row>
    <row r="15" spans="1:28" ht="60" x14ac:dyDescent="0.3">
      <c r="A15" s="15">
        <v>5</v>
      </c>
      <c r="B15" s="16" t="s">
        <v>39</v>
      </c>
      <c r="C15" s="17" t="s">
        <v>40</v>
      </c>
      <c r="D15" s="18" t="s">
        <v>44</v>
      </c>
      <c r="E15" s="17" t="s">
        <v>41</v>
      </c>
      <c r="F15" s="18" t="s">
        <v>72</v>
      </c>
      <c r="G15" s="18" t="s">
        <v>73</v>
      </c>
      <c r="H15" s="19" t="s">
        <v>42</v>
      </c>
      <c r="I15" s="20">
        <f>120/60</f>
        <v>2</v>
      </c>
      <c r="J15" s="15" t="str">
        <f t="shared" si="0"/>
        <v>ВЛ</v>
      </c>
      <c r="K15" s="21">
        <v>0</v>
      </c>
      <c r="L15" s="21">
        <v>0</v>
      </c>
      <c r="M15" s="22">
        <v>15</v>
      </c>
      <c r="N15" s="23">
        <v>0</v>
      </c>
      <c r="O15" s="21">
        <v>0</v>
      </c>
      <c r="P15" s="22">
        <v>15</v>
      </c>
      <c r="Q15" s="21">
        <v>1</v>
      </c>
      <c r="R15" s="21">
        <v>0</v>
      </c>
      <c r="S15" s="23">
        <v>14</v>
      </c>
      <c r="T15" s="22">
        <v>0</v>
      </c>
      <c r="U15" s="21">
        <v>0</v>
      </c>
      <c r="V15" s="21">
        <f t="shared" si="1"/>
        <v>800</v>
      </c>
      <c r="W15" s="21"/>
      <c r="X15" s="24">
        <v>1</v>
      </c>
      <c r="Y15" s="25" t="s">
        <v>43</v>
      </c>
      <c r="Z15" s="26"/>
      <c r="AA15" s="21">
        <v>1</v>
      </c>
      <c r="AB15" s="27">
        <f t="shared" si="2"/>
        <v>30</v>
      </c>
    </row>
    <row r="16" spans="1:28" ht="60" x14ac:dyDescent="0.3">
      <c r="A16" s="15">
        <v>6</v>
      </c>
      <c r="B16" s="16" t="s">
        <v>39</v>
      </c>
      <c r="C16" s="17" t="s">
        <v>40</v>
      </c>
      <c r="D16" s="18" t="s">
        <v>76</v>
      </c>
      <c r="E16" s="17" t="s">
        <v>41</v>
      </c>
      <c r="F16" s="18" t="s">
        <v>74</v>
      </c>
      <c r="G16" s="18" t="s">
        <v>75</v>
      </c>
      <c r="H16" s="19" t="s">
        <v>42</v>
      </c>
      <c r="I16" s="20">
        <f>175/60</f>
        <v>2.9166666666666665</v>
      </c>
      <c r="J16" s="15" t="str">
        <f t="shared" si="0"/>
        <v>ВЛ</v>
      </c>
      <c r="K16" s="21">
        <v>0</v>
      </c>
      <c r="L16" s="21">
        <v>0</v>
      </c>
      <c r="M16" s="22">
        <v>22</v>
      </c>
      <c r="N16" s="23">
        <v>0</v>
      </c>
      <c r="O16" s="21">
        <v>0</v>
      </c>
      <c r="P16" s="22">
        <v>22</v>
      </c>
      <c r="Q16" s="21">
        <v>0</v>
      </c>
      <c r="R16" s="21">
        <v>0</v>
      </c>
      <c r="S16" s="23">
        <v>15</v>
      </c>
      <c r="T16" s="22">
        <v>7</v>
      </c>
      <c r="U16" s="21">
        <v>0</v>
      </c>
      <c r="V16" s="21">
        <f t="shared" si="1"/>
        <v>785</v>
      </c>
      <c r="W16" s="21"/>
      <c r="X16" s="24">
        <v>1</v>
      </c>
      <c r="Y16" s="25" t="s">
        <v>43</v>
      </c>
      <c r="Z16" s="26"/>
      <c r="AA16" s="21">
        <v>1</v>
      </c>
      <c r="AB16" s="27">
        <f t="shared" si="2"/>
        <v>64.166666666666657</v>
      </c>
    </row>
    <row r="17" spans="1:28" ht="60" x14ac:dyDescent="0.3">
      <c r="A17" s="15">
        <v>7</v>
      </c>
      <c r="B17" s="16" t="s">
        <v>39</v>
      </c>
      <c r="C17" s="17" t="s">
        <v>40</v>
      </c>
      <c r="D17" s="18" t="s">
        <v>76</v>
      </c>
      <c r="E17" s="17" t="s">
        <v>41</v>
      </c>
      <c r="F17" s="18" t="s">
        <v>77</v>
      </c>
      <c r="G17" s="18" t="s">
        <v>78</v>
      </c>
      <c r="H17" s="19" t="s">
        <v>42</v>
      </c>
      <c r="I17" s="20">
        <f>100/60</f>
        <v>1.6666666666666667</v>
      </c>
      <c r="J17" s="15" t="str">
        <f t="shared" ref="J17" si="3">C17</f>
        <v>ВЛ</v>
      </c>
      <c r="K17" s="21">
        <v>0</v>
      </c>
      <c r="L17" s="21">
        <v>0</v>
      </c>
      <c r="M17" s="22">
        <v>22</v>
      </c>
      <c r="N17" s="23">
        <v>0</v>
      </c>
      <c r="O17" s="21">
        <v>0</v>
      </c>
      <c r="P17" s="22">
        <v>22</v>
      </c>
      <c r="Q17" s="21">
        <v>0</v>
      </c>
      <c r="R17" s="21">
        <v>0</v>
      </c>
      <c r="S17" s="23">
        <v>15</v>
      </c>
      <c r="T17" s="22">
        <v>7</v>
      </c>
      <c r="U17" s="21">
        <v>0</v>
      </c>
      <c r="V17" s="21">
        <f t="shared" ref="V17" si="4">Q17*100+S17*50+T17*5</f>
        <v>785</v>
      </c>
      <c r="W17" s="21"/>
      <c r="X17" s="24">
        <v>1</v>
      </c>
      <c r="Y17" s="25" t="s">
        <v>43</v>
      </c>
      <c r="Z17" s="26"/>
      <c r="AA17" s="21">
        <v>1</v>
      </c>
      <c r="AB17" s="27">
        <f t="shared" ref="AB17" si="5">I17*M17</f>
        <v>36.666666666666671</v>
      </c>
    </row>
    <row r="18" spans="1:28" x14ac:dyDescent="0.3">
      <c r="AB18" s="28"/>
    </row>
    <row r="21" spans="1:28" s="29" customFormat="1" ht="16.5" customHeight="1" x14ac:dyDescent="0.25">
      <c r="E21" s="34" t="s">
        <v>45</v>
      </c>
      <c r="F21" s="34"/>
      <c r="G21" s="34"/>
      <c r="H21" s="34" t="s">
        <v>46</v>
      </c>
      <c r="I21" s="34"/>
      <c r="J21" s="34"/>
      <c r="K21" s="34"/>
      <c r="L21" s="34"/>
      <c r="M21" s="34"/>
      <c r="N21" s="34"/>
      <c r="O21" s="34"/>
    </row>
    <row r="22" spans="1:28" s="29" customFormat="1" ht="16.5" customHeight="1" x14ac:dyDescent="0.25">
      <c r="E22" s="31" t="s">
        <v>47</v>
      </c>
      <c r="F22" s="31"/>
      <c r="G22" s="31"/>
      <c r="H22" s="31" t="s">
        <v>48</v>
      </c>
      <c r="I22" s="31"/>
      <c r="J22" s="31"/>
      <c r="K22" s="32" t="s">
        <v>49</v>
      </c>
      <c r="L22" s="32"/>
      <c r="M22" s="32"/>
      <c r="N22" s="32"/>
      <c r="O22" s="32"/>
    </row>
  </sheetData>
  <mergeCells count="35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Z8:Z9"/>
    <mergeCell ref="E21:G21"/>
    <mergeCell ref="H21:J21"/>
    <mergeCell ref="K21:O21"/>
    <mergeCell ref="V7:V9"/>
    <mergeCell ref="M8:M9"/>
    <mergeCell ref="N8:P8"/>
    <mergeCell ref="Q8:T8"/>
    <mergeCell ref="U8:U9"/>
    <mergeCell ref="W6:W9"/>
    <mergeCell ref="X6:Z7"/>
    <mergeCell ref="E22:G22"/>
    <mergeCell ref="H22:J22"/>
    <mergeCell ref="K22:O22"/>
    <mergeCell ref="X8:X9"/>
    <mergeCell ref="Y8:Y9"/>
  </mergeCells>
  <pageMargins left="0.23611111111111099" right="0.23611111111111099" top="0.74791666666666701" bottom="0.74791666666666701" header="0.51180555555555496" footer="0.51180555555555496"/>
  <pageSetup paperSize="9" scale="5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view="pageBreakPreview" zoomScale="65" zoomScaleNormal="100" zoomScalePageLayoutView="65" workbookViewId="0">
      <selection activeCell="B2" sqref="B2"/>
    </sheetView>
  </sheetViews>
  <sheetFormatPr defaultColWidth="8.7109375" defaultRowHeight="15" x14ac:dyDescent="0.25"/>
  <sheetData>
    <row r="2" spans="2:2" x14ac:dyDescent="0.25">
      <c r="B2" s="30" t="s">
        <v>50</v>
      </c>
    </row>
    <row r="3" spans="2:2" x14ac:dyDescent="0.25">
      <c r="B3" s="30" t="s">
        <v>51</v>
      </c>
    </row>
    <row r="4" spans="2:2" x14ac:dyDescent="0.25">
      <c r="B4" s="30" t="s">
        <v>52</v>
      </c>
    </row>
    <row r="5" spans="2:2" x14ac:dyDescent="0.25">
      <c r="B5" s="30" t="s">
        <v>53</v>
      </c>
    </row>
    <row r="6" spans="2:2" x14ac:dyDescent="0.25">
      <c r="B6" s="30" t="s">
        <v>54</v>
      </c>
    </row>
    <row r="7" spans="2:2" x14ac:dyDescent="0.25">
      <c r="B7" s="30" t="s">
        <v>55</v>
      </c>
    </row>
    <row r="8" spans="2:2" x14ac:dyDescent="0.25">
      <c r="B8" s="30" t="s">
        <v>56</v>
      </c>
    </row>
    <row r="9" spans="2:2" x14ac:dyDescent="0.25">
      <c r="B9" s="30" t="s">
        <v>57</v>
      </c>
    </row>
    <row r="10" spans="2:2" x14ac:dyDescent="0.25">
      <c r="B10" s="30" t="s">
        <v>58</v>
      </c>
    </row>
    <row r="11" spans="2:2" x14ac:dyDescent="0.25">
      <c r="B11" s="30" t="s">
        <v>59</v>
      </c>
    </row>
    <row r="12" spans="2:2" x14ac:dyDescent="0.25">
      <c r="B12" s="30" t="s">
        <v>1</v>
      </c>
    </row>
    <row r="13" spans="2:2" x14ac:dyDescent="0.25">
      <c r="B13" s="30" t="s">
        <v>60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Отчет!_ftnref1</vt:lpstr>
      <vt:lpstr>Отчет!_Toc472327096</vt:lpstr>
      <vt:lpstr>Отчет!_ФильтрБазыДанных</vt:lpstr>
      <vt:lpstr>M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dc:description/>
  <cp:lastModifiedBy>8f</cp:lastModifiedBy>
  <cp:revision>2</cp:revision>
  <cp:lastPrinted>2019-09-26T05:26:15Z</cp:lastPrinted>
  <dcterms:created xsi:type="dcterms:W3CDTF">2017-02-13T15:22:59Z</dcterms:created>
  <dcterms:modified xsi:type="dcterms:W3CDTF">2020-01-23T07:03:33Z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